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ce.kalsone\Desktop\Lietvediba\FDP_2015_1_01\"/>
    </mc:Choice>
  </mc:AlternateContent>
  <bookViews>
    <workbookView xWindow="0" yWindow="0" windowWidth="25200" windowHeight="11385"/>
  </bookViews>
  <sheets>
    <sheet name="1.tabula" sheetId="7" r:id="rId1"/>
    <sheet name="2.tabula" sheetId="2" r:id="rId2"/>
    <sheet name="3.tabula" sheetId="5" r:id="rId3"/>
    <sheet name="4.tabula" sheetId="4" r:id="rId4"/>
    <sheet name="5.tabula" sheetId="1" r:id="rId5"/>
  </sheets>
  <externalReferences>
    <externalReference r:id="rId6"/>
  </externalReferences>
  <definedNames>
    <definedName name="_Toc426714403" localSheetId="1">'2.tabula'!$B$8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1" l="1"/>
  <c r="B33" i="1" s="1"/>
  <c r="D34" i="1"/>
  <c r="D33" i="1" s="1"/>
  <c r="D26" i="1" l="1"/>
  <c r="D25" i="1" s="1"/>
  <c r="F26" i="1"/>
  <c r="E26" i="1"/>
  <c r="C26" i="1"/>
  <c r="B26" i="1"/>
  <c r="D22" i="1"/>
  <c r="B22" i="1"/>
  <c r="D18" i="1"/>
  <c r="B18" i="1"/>
  <c r="D17" i="1"/>
  <c r="B17" i="1"/>
  <c r="D16" i="1"/>
  <c r="B16" i="1"/>
  <c r="F10" i="1"/>
  <c r="E10" i="1"/>
  <c r="D10" i="1"/>
  <c r="C10" i="1"/>
  <c r="B10" i="1"/>
  <c r="F9" i="1"/>
  <c r="E9" i="1"/>
  <c r="D9" i="1"/>
  <c r="C9" i="1"/>
  <c r="B9" i="1"/>
  <c r="I16" i="7"/>
  <c r="F8" i="1" s="1"/>
  <c r="F38" i="1" s="1"/>
  <c r="B13" i="1" l="1"/>
  <c r="F13" i="1"/>
  <c r="F14" i="1" s="1"/>
  <c r="F20" i="1" s="1"/>
  <c r="F23" i="1" s="1"/>
  <c r="F31" i="1" s="1"/>
  <c r="F40" i="1" s="1"/>
  <c r="E13" i="1"/>
  <c r="C13" i="1"/>
  <c r="D13" i="1"/>
  <c r="I17" i="7" l="1"/>
  <c r="H16" i="7"/>
  <c r="H21" i="7" s="1"/>
  <c r="G16" i="7"/>
  <c r="F16" i="7"/>
  <c r="F17" i="7" s="1"/>
  <c r="E16" i="7"/>
  <c r="D16" i="7"/>
  <c r="C16" i="7"/>
  <c r="C17" i="7" s="1"/>
  <c r="B16" i="7"/>
  <c r="H17" i="7" l="1"/>
  <c r="E17" i="7"/>
  <c r="D8" i="1"/>
  <c r="B17" i="7"/>
  <c r="B8" i="1"/>
  <c r="B14" i="1" s="1"/>
  <c r="B20" i="1" s="1"/>
  <c r="B23" i="1" s="1"/>
  <c r="B31" i="1" s="1"/>
  <c r="B40" i="1" s="1"/>
  <c r="G17" i="7"/>
  <c r="E8" i="1"/>
  <c r="D17" i="7"/>
  <c r="C8" i="1"/>
  <c r="I21" i="7"/>
  <c r="F21" i="7"/>
  <c r="G21" i="7"/>
  <c r="E21" i="7"/>
  <c r="F24" i="4"/>
  <c r="G10" i="7" s="1"/>
  <c r="D24" i="4"/>
  <c r="D10" i="7" s="1"/>
  <c r="D38" i="1" l="1"/>
  <c r="D14" i="1"/>
  <c r="D20" i="1" s="1"/>
  <c r="D23" i="1" s="1"/>
  <c r="D31" i="1" s="1"/>
  <c r="C14" i="1"/>
  <c r="E38" i="1"/>
  <c r="E14" i="1"/>
  <c r="E20" i="1" s="1"/>
  <c r="E23" i="1" s="1"/>
  <c r="E31" i="1" s="1"/>
  <c r="E24" i="4"/>
  <c r="F10" i="7" s="1"/>
  <c r="C24" i="4"/>
  <c r="C10" i="7" s="1"/>
  <c r="D40" i="1" l="1"/>
  <c r="E40" i="1"/>
  <c r="C20" i="1"/>
  <c r="B24" i="4"/>
  <c r="B10" i="7" s="1"/>
  <c r="C23" i="1" l="1"/>
  <c r="I41" i="5"/>
  <c r="I9" i="7" s="1"/>
  <c r="G41" i="5"/>
  <c r="G9" i="7" s="1"/>
  <c r="I33" i="5"/>
  <c r="I32" i="5"/>
  <c r="G33" i="5"/>
  <c r="G32" i="5"/>
  <c r="D41" i="5"/>
  <c r="D9" i="7" s="1"/>
  <c r="D33" i="5"/>
  <c r="D32" i="5"/>
  <c r="D23" i="5"/>
  <c r="D21" i="5"/>
  <c r="D22" i="5" s="1"/>
  <c r="C31" i="1" l="1"/>
  <c r="C40" i="1" s="1"/>
  <c r="H41" i="5"/>
  <c r="H9" i="7" s="1"/>
  <c r="F41" i="5"/>
  <c r="F9" i="7" s="1"/>
  <c r="C41" i="5"/>
  <c r="C9" i="7" s="1"/>
  <c r="E41" i="5" l="1"/>
  <c r="E9" i="7" s="1"/>
  <c r="E33" i="5"/>
  <c r="E32" i="5"/>
  <c r="B21" i="5"/>
  <c r="B22" i="5" s="1"/>
  <c r="I19" i="2" l="1"/>
  <c r="I8" i="7" s="1"/>
  <c r="I12" i="7" s="1"/>
  <c r="I19" i="7" s="1"/>
  <c r="I22" i="7" s="1"/>
  <c r="G19" i="2"/>
  <c r="G8" i="7" s="1"/>
  <c r="G12" i="7" s="1"/>
  <c r="G14" i="7" s="1"/>
  <c r="G15" i="7" s="1"/>
  <c r="G19" i="7" s="1"/>
  <c r="G22" i="7" s="1"/>
  <c r="D19" i="2"/>
  <c r="D8" i="7" s="1"/>
  <c r="D12" i="7" l="1"/>
  <c r="H19" i="2"/>
  <c r="H8" i="7" s="1"/>
  <c r="H12" i="7" s="1"/>
  <c r="H19" i="7" s="1"/>
  <c r="H22" i="7" s="1"/>
  <c r="F19" i="2"/>
  <c r="F8" i="7" s="1"/>
  <c r="F12" i="7" s="1"/>
  <c r="F14" i="7" s="1"/>
  <c r="F15" i="7" s="1"/>
  <c r="F19" i="7" s="1"/>
  <c r="F22" i="7" s="1"/>
  <c r="C19" i="2"/>
  <c r="C8" i="7" s="1"/>
  <c r="C12" i="7" s="1"/>
  <c r="C14" i="7" s="1"/>
  <c r="C15" i="7" s="1"/>
  <c r="C19" i="7" s="1"/>
  <c r="C22" i="7" s="1"/>
  <c r="D14" i="7" l="1"/>
  <c r="E19" i="2"/>
  <c r="E8" i="7" s="1"/>
  <c r="E12" i="7" s="1"/>
  <c r="E19" i="7" s="1"/>
  <c r="E22" i="7" s="1"/>
  <c r="B19" i="2"/>
  <c r="B8" i="7" s="1"/>
  <c r="D15" i="7" l="1"/>
  <c r="B41" i="5"/>
  <c r="B9" i="7" s="1"/>
  <c r="B12" i="7" s="1"/>
  <c r="B14" i="7" s="1"/>
  <c r="B15" i="7" s="1"/>
  <c r="B19" i="7" s="1"/>
  <c r="B22" i="7" s="1"/>
  <c r="D19" i="7" l="1"/>
  <c r="B33" i="5"/>
  <c r="B32" i="5"/>
  <c r="D22" i="7" l="1"/>
</calcChain>
</file>

<file path=xl/sharedStrings.xml><?xml version="1.0" encoding="utf-8"?>
<sst xmlns="http://schemas.openxmlformats.org/spreadsheetml/2006/main" count="292" uniqueCount="205">
  <si>
    <t>1) pamatbudžeta izdevumos sakarā ar aktuālākām valsts sociālo pabalstu un pensiju saņēmēju kontingenta prognozēm;</t>
  </si>
  <si>
    <t>2) speciālā budžeta izdevumos sakarā ar aktuālākām sociālās apdrošināšanas pakalpojumu saņēmēju kontingenta, kā arī pensiju un pabalstu vidējā apmēra prognozēm;</t>
  </si>
  <si>
    <t>3) izdevumos, kuri izriet no prognozēto maksas pakalpojumu un citu pašu ieņēmumu izmaiņām, kā arī no kārtējā gada sākumā fiksētās maksas pakalpojumu un citu pašu ieņēmumu atlikuma summas;</t>
  </si>
  <si>
    <t>5) to izdevumu palielināšana, kuri nepieciešami, lai izpildītu starptautisko tiesu un Satversmes tiesas spriedumus;</t>
  </si>
  <si>
    <t>6) izdevumos saistībā ar Eiropas Savienības politiku instrumentu un pārējās ārvalstu finanšu palīdzības līdzekļu finansētiem projektiem un pasākumiem;</t>
  </si>
  <si>
    <t>7) izdevumos tās valsts parāda daļas apkalpošanai, kura ietilpst Valsts kases kompetencē;</t>
  </si>
  <si>
    <t>8) kārtējos maksājumos Eiropas Savienības budžetā un starptautiskai sadarbībai;</t>
  </si>
  <si>
    <t>(milj. eiro)</t>
  </si>
  <si>
    <t>(million euro)</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</si>
  <si>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</si>
  <si>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9) FDL 16.panta piektajā daļā neminētu fiskālo risku izraisīto izdevumu palielināšana FDL 17.panta ceturtajā un piektajā daļā minētajos gadījumos, — ievērojot šo daļu nosacījumus;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</si>
  <si>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</si>
  <si>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3) expenditure, which results from change in forecasted revenues from paid services and other self-earned revenues as well as fixed sum of remaining revenues from paid services and other self-earned revenues at the beginning of current year;  </t>
  </si>
  <si>
    <t>5) increase of expenditure necessary for execution of verdicts of international courts and Constitutional court;</t>
  </si>
  <si>
    <t>1) state budget expenditure due to more actual forecasts in contingent receiving state social allowances and pensions;</t>
  </si>
  <si>
    <t>2) state social security budget expenditure due to more actual forecasts in contingent receiving social security services, so as forecasts of average amount of pensions and allowances;</t>
  </si>
  <si>
    <t>8) regular payments in the budget of the European Union and for international co-operation;</t>
  </si>
  <si>
    <t>Continuity principle</t>
  </si>
  <si>
    <t>Pārmantojamības nosacījums</t>
  </si>
  <si>
    <t>x</t>
  </si>
  <si>
    <t>Bilances nosacījums</t>
  </si>
  <si>
    <t>Balance rule</t>
  </si>
  <si>
    <t>Izdevumu pieauguma nosacījums</t>
  </si>
  <si>
    <t>Expenditure rule</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</si>
  <si>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</si>
  <si>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</si>
  <si>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</si>
  <si>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</si>
  <si>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</si>
  <si>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</si>
  <si>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</si>
  <si>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</si>
  <si>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</si>
  <si>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</si>
  <si>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</si>
  <si>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</si>
  <si>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</si>
  <si>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</si>
  <si>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</si>
  <si>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</si>
  <si>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</si>
  <si>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(4) = MIN [(1);(2)]</t>
  </si>
  <si>
    <t>(5) = (4) - (3)</t>
  </si>
  <si>
    <t>(6) = [5]</t>
  </si>
  <si>
    <t>(1) Balance rule</t>
  </si>
  <si>
    <t>(2) Expenditure growth rule</t>
  </si>
  <si>
    <t>(3) Continuity rule</t>
  </si>
  <si>
    <t>(1) Bilances nosacījums</t>
  </si>
  <si>
    <t>(2) Izdevumu pieauguma nosacījums</t>
  </si>
  <si>
    <t>(3) Pārmantojamības nosacījums</t>
  </si>
  <si>
    <t>(7) Gross domestic product, 
at current prices</t>
  </si>
  <si>
    <t>(7) Iekšzemes kopprodukts, 
faktiskajās cenās</t>
  </si>
  <si>
    <t>(8) 0,1% no IKP, (8) = 0,1%* (7)</t>
  </si>
  <si>
    <t>(8) 0,1% of GDP, (8) = 0,1%* (7)</t>
  </si>
  <si>
    <t>(9) Valsts budžeta maksimālie izdevumi atbilstoši fiskālajiem nosacījumiem,
(9) = IF [(6) &gt; (8); (4); (3)]</t>
  </si>
  <si>
    <t>(1) Vispārējās valdības kopējie izdevumi</t>
  </si>
  <si>
    <t>(2) Procentu maksājumi, D.41</t>
  </si>
  <si>
    <t>(3) ES programmu izdevumi, kuriem ir atbilstoši ES fondu ieņēmumi</t>
  </si>
  <si>
    <t>(4.2) BPKV, t-2, P.51</t>
  </si>
  <si>
    <t>(4.3) BPKV, t-1, P.51</t>
  </si>
  <si>
    <t>(4.4) BPKV, t, P.51</t>
  </si>
  <si>
    <t>(1) GG total expenditure</t>
  </si>
  <si>
    <t>(2) Interest expenditure, D.41</t>
  </si>
  <si>
    <t>(3) Expenditure on EU programmes fully matched by EU funds revenue</t>
  </si>
  <si>
    <t>(4.2) GFCF, t-2, P.51</t>
  </si>
  <si>
    <t>(4.3) GFCF, t-1, P.51</t>
  </si>
  <si>
    <t>(4.4) GFCF, t, P.51</t>
  </si>
  <si>
    <t>(5) Non-discretionary change in unemployment</t>
  </si>
  <si>
    <t>(6) Discretionary revenue measures</t>
  </si>
  <si>
    <t>(5) Nediskrecionāras bezdarba izmaiņas</t>
  </si>
  <si>
    <t>(6) Diskrecionāri ieņēmumu pasākumi</t>
  </si>
  <si>
    <t>(7) Smoothed total expenditures (TE) (nominal), (7) = (1)-(2)-(3)-(4.4.)+[AVE (4.1) (4.2) (4.3) (4.4)]</t>
  </si>
  <si>
    <t>(8) Adjusted TE (nominal),
(8) = (7)-(5)-(6)</t>
  </si>
  <si>
    <t>(9) Growth of nominal adjusted expenditure, %</t>
  </si>
  <si>
    <t>(9) Nominālo koriģēto kopējo izdevumu pieaugums, %</t>
  </si>
  <si>
    <t>(10) IKP deflators, %</t>
  </si>
  <si>
    <t>(11) Reālo koriģēto izdevumu pieaugums, %</t>
  </si>
  <si>
    <t>(12) Potenciālā IKP 10 gadu vidējais pieaugums, %</t>
  </si>
  <si>
    <t>(13) Deficītu samazinošais faktors, %</t>
  </si>
  <si>
    <t>(14) Potenciālais pieaugums bez VTM, %, (14) = (12)+(13)</t>
  </si>
  <si>
    <t>(10) GDP deflator, %</t>
  </si>
  <si>
    <t>(11) Growth of real adjusted expenditure, %</t>
  </si>
  <si>
    <t>(12) 10-year average growth of potential GDP, %</t>
  </si>
  <si>
    <t>(13) Deficit reduction factor, %</t>
  </si>
  <si>
    <t>(14) Potential growth reference rate if not at MTO, %, (14) = (12)+(13)</t>
  </si>
  <si>
    <t>(16) Vispārējās valdības kopējie izdevumi, ja kopējo izdevumu pieaugums = potenciālā IKP pieaugumu</t>
  </si>
  <si>
    <t>(17) GG total revenue</t>
  </si>
  <si>
    <t>(18) CG budget revenue (cash-flow)</t>
  </si>
  <si>
    <t>(19) Local government budget balance</t>
  </si>
  <si>
    <t>(20) Derived public persons budget balance</t>
  </si>
  <si>
    <t>(21) ESA corrections</t>
  </si>
  <si>
    <r>
      <t xml:space="preserve">Total  
</t>
    </r>
    <r>
      <rPr>
        <sz val="11"/>
        <rFont val="Times New Roman"/>
        <family val="1"/>
        <charset val="186"/>
      </rPr>
      <t>(18)-[(17)-(16)-(19)-(20)-(21)]</t>
    </r>
  </si>
  <si>
    <r>
      <t xml:space="preserve">Kopā 
</t>
    </r>
    <r>
      <rPr>
        <sz val="11"/>
        <rFont val="Times New Roman"/>
        <family val="1"/>
        <charset val="186"/>
      </rPr>
      <t>(18)-[(17)-(16)-(19)-(20)-(21)]</t>
    </r>
  </si>
  <si>
    <t>(21) EKS korekcijas</t>
  </si>
  <si>
    <t>(19) Pašvaldību budžetu bilance</t>
  </si>
  <si>
    <t>(20) No valsts budžeta daļēji atvasināto publisko personu un budžeta nefinansētu budžeta iestāžu budžetu bilance</t>
  </si>
  <si>
    <t>(17) Vispārējās valdības kopējie ieņēmumi</t>
  </si>
  <si>
    <t>(1) Koriģētie maksimāli pieļaujamie valsts budžeta izdevumi (precizētais Vispārējās valdības budžeta plāna projekts 2015.gadam)</t>
  </si>
  <si>
    <t>(2) Faktiskie ES fondu izdevumi pozīcijās, kas pakļaujas izlīdzināšanai</t>
  </si>
  <si>
    <t>(3) Valsts parāda vadības izdevumi pozīcijās, kas pakļaujas izlīdzināšanai</t>
  </si>
  <si>
    <t>(2) Expenditure of European Union structural funds,  Cohesion fund,  Common Agricultural Policy and  Common Fisheries Policy as subject to the smoothing mechanism</t>
  </si>
  <si>
    <t>(3) Government debt service expenditure, what is in the Treasury's competence as subject to the smoothing mechanism</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</si>
  <si>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</si>
  <si>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koriģēto maksimāli pieļaujamo valsts budžeta izdevumu korekcijas saskaņā ar FDL 5.pantu, t.sk.:</t>
  </si>
  <si>
    <t>4) increase of expenditure which is subject to the Constitution Article 62 as well as material losses arising from natural disasters, emergencies and natural or social processes complying with provision of second Paragraph of the FDL Article 12;</t>
  </si>
  <si>
    <t>6) expenditure in relation with projects and measures financed from European Union policy instruments and other foreign financial assistance programmes;</t>
  </si>
  <si>
    <t xml:space="preserve">7) expenditure for servicing that part of state debt falling under the competence of the Treasury; </t>
  </si>
  <si>
    <t>9) increase of expenditure related to fiscal risks not mentioned in the fifth Paragraph of the FDL Article 16 in accordance with fourth and fifth Paragraphs of the FDL Article 17, by complying with provisions of these Paragraphs;</t>
  </si>
  <si>
    <t>(1) Adjusted maximum permissible state budget expenditure (updated Draft budgetary plan of 2015)</t>
  </si>
  <si>
    <t>(1) Valsts budžeta ieņēmumi 
(naudas plūsmas metode)</t>
  </si>
  <si>
    <t>(5) Minimal structural balance, 
% of GDP</t>
  </si>
  <si>
    <t>(8) GDP, at current prices</t>
  </si>
  <si>
    <t>(4.1) Bruto pamatkapitāla veidošana 
(BPKV), t-3, P.51</t>
  </si>
  <si>
    <t>(4.1) Gross fixed capital formation 
(GFCF), t-3, P.51</t>
  </si>
  <si>
    <t>(7) Izlīdzinātie kopējie izdevumi (nominālie), 
(7) = (1)-(2)-(3)-(4.4.)+[VID (4.1) (4.2) (4.3)]</t>
  </si>
  <si>
    <t>(8) Koriģētie kopējie izdevumi (nominālie), 
(8) = (7)-(5)-(6)</t>
  </si>
  <si>
    <t>(15) Potenciālais pieaugums ar VTM, %, 
(15) = (12)</t>
  </si>
  <si>
    <t>(15) Potential growth reference rate, if at MTO, %, (15) = (12)</t>
  </si>
  <si>
    <t xml:space="preserve">(16) GG total expenditure, if TE growth = potential GDP growth </t>
  </si>
  <si>
    <t>(18) Valsts budžeta ieņēmumi (naudas plūsmas metode)</t>
  </si>
  <si>
    <t>adjustments of maximum permissible state budget expenditure according to the FDL Article 5, incl.:</t>
  </si>
  <si>
    <r>
      <t xml:space="preserve">Total 
</t>
    </r>
    <r>
      <rPr>
        <sz val="11"/>
        <color theme="1"/>
        <rFont val="Times New Roman"/>
        <family val="1"/>
        <charset val="204"/>
      </rPr>
      <t>(1)+ [Sum from 1) to 10)]+(2)+(3)</t>
    </r>
  </si>
  <si>
    <r>
      <t xml:space="preserve">Kopā 
</t>
    </r>
    <r>
      <rPr>
        <sz val="11"/>
        <color theme="1"/>
        <rFont val="Times New Roman"/>
        <family val="1"/>
        <charset val="204"/>
      </rPr>
      <t>(1)+ [Summa no 1) līdz 10)]+(2)+(3)</t>
    </r>
  </si>
  <si>
    <t>(10) Fiskālā nodrošinājuma rezerve</t>
  </si>
  <si>
    <t>(10) Fiscal safety reserve</t>
  </si>
  <si>
    <r>
      <t>Skaitlisko nosacījumu izpildes kopsavilkums</t>
    </r>
    <r>
      <rPr>
        <vertAlign val="superscript"/>
        <sz val="12"/>
        <color theme="1"/>
        <rFont val="Times New Roman"/>
        <family val="1"/>
        <charset val="204"/>
      </rPr>
      <t>1</t>
    </r>
  </si>
  <si>
    <r>
      <t>Summary of numerical conditions fulfilment</t>
    </r>
    <r>
      <rPr>
        <vertAlign val="superscript"/>
        <sz val="12"/>
        <color theme="1"/>
        <rFont val="Times New Roman"/>
        <family val="1"/>
        <charset val="204"/>
      </rPr>
      <t>1</t>
    </r>
  </si>
  <si>
    <t>MTBFL 2016/18 (draft)</t>
  </si>
  <si>
    <t>SP 
2015/18</t>
  </si>
  <si>
    <t>MTBFL 2015/17 (draft)</t>
  </si>
  <si>
    <t>(6.2) Pensiju reformas atkāpes izmaiņas</t>
  </si>
  <si>
    <t>(6.1) Valdības nodokļu politikas izmaiņas</t>
  </si>
  <si>
    <t>(6.1) Government tax policy changes</t>
  </si>
  <si>
    <t>(6.2) Changes in deviation on pension reform</t>
  </si>
  <si>
    <t>(11) Valsts budžeta izdevumi, ņemot vērā fiskālā nodrošinājuma rezervi, (11) = (9) - (10)</t>
  </si>
  <si>
    <t>(11) CG expenditure, taking into account fiscal safety reserve, 
(11) = (9) - (10)</t>
  </si>
  <si>
    <t>(0) Gross domestic product, 
at current prices</t>
  </si>
  <si>
    <t>(0) Iekšzemes kopprodukts, 
faktiskajās cenās</t>
  </si>
  <si>
    <t>(2) Cikliskā komponente, % no IKP</t>
  </si>
  <si>
    <t>(3) Vienreizējie un pagaidu pasākumi, % no IKP</t>
  </si>
  <si>
    <t>(1) Minimal structural balance, 
% of GDP</t>
  </si>
  <si>
    <t>(1) Minimāli atļautā strukturālā bilance, % no IKP</t>
  </si>
  <si>
    <t>(2) Cyclical component, % of GDP</t>
  </si>
  <si>
    <t>(3) One-off, % of GDP</t>
  </si>
  <si>
    <t>(4) Vispārējās valdības budžeta nominālā bilance, % no IKP, (4) = (1) + (2) + (3)</t>
  </si>
  <si>
    <t>(4) General government budget headline balance, % of GDP, (4) = (1) + (2) + (3)</t>
  </si>
  <si>
    <t>(5) Vispārējās valdības budžeta nominālā bilance, (5) = (4) * (0)</t>
  </si>
  <si>
    <t>(5) General government budget headline balance, (5) = (4) * (0)</t>
  </si>
  <si>
    <t>(6) Pašvaldību budžeta bilance</t>
  </si>
  <si>
    <t>(8) EKS korekcijas</t>
  </si>
  <si>
    <t>(7) No valsts budžeta daļēji atvasināto publisko personu un budžeta nefinansētu iestāžu budžeta bilance</t>
  </si>
  <si>
    <t>(6) Local government budget balance</t>
  </si>
  <si>
    <t>(7) Derived public persons budget balance</t>
  </si>
  <si>
    <t>(8) ESA corrections</t>
  </si>
  <si>
    <t>(9) State budget balance, (9) = (5) - (6) - (7) - (8)</t>
  </si>
  <si>
    <t>(11) Maksimāli pieļaujamie valsts budžeta izdevumi, (11) = (10) - (9)</t>
  </si>
  <si>
    <t>(10) Central government budget revenue (cash-flow)</t>
  </si>
  <si>
    <t>(10) Valsts budžeta ieņēmumi 
(naudas plūsmas metode)</t>
  </si>
  <si>
    <t>(9) CG maximally permissible expenditure in accordance with fiscal rules,
(9) = IF [(6) &gt; (8); (4); (3)]</t>
  </si>
  <si>
    <t>(11) Maximally permissible state budget expenditure</t>
  </si>
  <si>
    <t>(12) Smoothed expenditures, (12) = (12.1) + (12.2)</t>
  </si>
  <si>
    <t>(12.1.1) non-repayable part</t>
  </si>
  <si>
    <t>(12.1.2) atmaksājamā daļa</t>
  </si>
  <si>
    <t>(12.2) Izlīdzinātie valsts parāda apkalpošanas izdevumi</t>
  </si>
  <si>
    <t>(12.1.2) repayable part</t>
  </si>
  <si>
    <t>(12.2) Smoothed government debt service expenditure</t>
  </si>
  <si>
    <t>(12.1) smoothed EU funds expenditure, (12.1) = (12.1.1) + (12.1.2)</t>
  </si>
  <si>
    <t>(12) Izlīdzinātie izdevumi, (12) = (12.1) + (12.2)</t>
  </si>
  <si>
    <t>(12.1) izlīdzinātie ES fondu izdevumi, (12.1) = (12.1.1) + (12.1.2)</t>
  </si>
  <si>
    <t>(12.1.1) neatmaksājamā daļa</t>
  </si>
  <si>
    <t>(13) Koriģētie maksimāli pieļaujamie valsts budžeta izdevumi, (13) = (11) - (12)</t>
  </si>
  <si>
    <t>(13) Adjusted maximum permissible state budget expenditures, (13) = (11) - (12)</t>
  </si>
  <si>
    <t>(14) Faktiskie izdevumi, (14) = (14.1) + (14.2)</t>
  </si>
  <si>
    <t>(14.1.1) neatmaksājamā daļa</t>
  </si>
  <si>
    <t>(14.1.2) atmaksājamā daļa</t>
  </si>
  <si>
    <t>(14.2) Valsts parāda apkalpošanas izdevumi</t>
  </si>
  <si>
    <t>(15) Fiskālā nodrošinājuma rezerve</t>
  </si>
  <si>
    <t>(17) Valsts budžeta izdevumi, (augšupvērstā metode)</t>
  </si>
  <si>
    <t>(14.1) ES fondu izdevumi (augšupvērstā metode), (14.1) = (14.1.1) + (14.1.2)</t>
  </si>
  <si>
    <t>(14) Actual expenditures, (14) = (14.1) + (14.2)</t>
  </si>
  <si>
    <t>(14.1) EU funds expenditures (bottom-up approach), (14.1) = (14.1.1) + (14.1.2)</t>
  </si>
  <si>
    <t>(14.1.1) non-repayable part</t>
  </si>
  <si>
    <t>(14.1.2) repayable part</t>
  </si>
  <si>
    <t>(14.2) Government debt service expenditure</t>
  </si>
  <si>
    <t>(15) Fiscal safety reserve</t>
  </si>
  <si>
    <t>(17) State budget expenditure (bottom-up approach)</t>
  </si>
  <si>
    <t>(16) Valsts budžeta izdevumi, (lejupvērstā metode), (16) = (13) + (14) - (15)</t>
  </si>
  <si>
    <t>(16) State budget expenditure (top-down approach), (16) = (13) + (14) - (15)</t>
  </si>
  <si>
    <t>P6.1.tabula</t>
  </si>
  <si>
    <t>Table P6.1</t>
  </si>
  <si>
    <t>P6.2. tabula</t>
  </si>
  <si>
    <t>Table P6.2</t>
  </si>
  <si>
    <t>P6.3. tabula</t>
  </si>
  <si>
    <t>Table P6.3</t>
  </si>
  <si>
    <t>P6.4. tabula</t>
  </si>
  <si>
    <t>Table P6.4</t>
  </si>
  <si>
    <t>P6.5.tabula</t>
  </si>
  <si>
    <t>Table P6.5</t>
  </si>
  <si>
    <t>(9) Valsts budžeta bilance, (9)= (5) - (6) - (7) - (8)</t>
  </si>
  <si>
    <r>
      <rPr>
        <i/>
        <vertAlign val="superscript"/>
        <sz val="10"/>
        <color theme="1"/>
        <rFont val="Times New Roman"/>
        <family val="1"/>
        <charset val="204"/>
      </rPr>
      <t>1</t>
    </r>
    <r>
      <rPr>
        <i/>
        <sz val="10"/>
        <color theme="1"/>
        <rFont val="Times New Roman"/>
        <family val="1"/>
        <charset val="204"/>
      </rPr>
      <t xml:space="preserve"> Padome veica FDL skaitlisko kritēriju izvērtēšanu balstoties uz SP 2015./18. un tās sagatavošanas stadijā 2015.gada 3.augustā no FM saņemtajem datiem. Tālākajā darbā pie VB 2016. gadam un VTBI 2016./18. gadiem sagatavošanas stadijā šie rādītāji varētu mainīties.</t>
    </r>
  </si>
  <si>
    <r>
      <rPr>
        <i/>
        <vertAlign val="superscript"/>
        <sz val="10"/>
        <color theme="1"/>
        <rFont val="Times New Roman"/>
        <family val="1"/>
        <charset val="204"/>
      </rPr>
      <t>1</t>
    </r>
    <r>
      <rPr>
        <i/>
        <sz val="10"/>
        <color theme="1"/>
        <rFont val="Times New Roman"/>
        <family val="1"/>
        <charset val="204"/>
      </rPr>
      <t xml:space="preserve"> The Council performed FDL numerical conditions evaluation on the basis of the SP 2015/18 and on 3 August 2015 received data from the MoF at the preparatory phase. During the further work on the SB 2016 and MTBF 2016/18 these figures could change.</t>
    </r>
  </si>
  <si>
    <r>
      <rPr>
        <i/>
        <vertAlign val="superscript"/>
        <sz val="10"/>
        <color theme="1"/>
        <rFont val="Times New Roman"/>
        <family val="1"/>
        <charset val="186"/>
      </rPr>
      <t xml:space="preserve">2 </t>
    </r>
    <r>
      <rPr>
        <i/>
        <sz val="10"/>
        <color theme="1"/>
        <rFont val="Times New Roman"/>
        <family val="1"/>
        <charset val="186"/>
      </rPr>
      <t xml:space="preserve">2015.gada 25.septembrī no FM saņemtie dati. </t>
    </r>
  </si>
  <si>
    <r>
      <rPr>
        <i/>
        <vertAlign val="superscript"/>
        <sz val="10"/>
        <color theme="1"/>
        <rFont val="Times New Roman"/>
        <family val="1"/>
        <charset val="186"/>
      </rPr>
      <t>2</t>
    </r>
    <r>
      <rPr>
        <i/>
        <sz val="10"/>
        <color theme="1"/>
        <rFont val="Times New Roman"/>
        <family val="1"/>
        <charset val="186"/>
      </rPr>
      <t xml:space="preserve"> On 25 September 2015 received data from the MoF. </t>
    </r>
  </si>
  <si>
    <r>
      <t>Fiskālie rādītāji, kas tiek izmantoti koriģēto maksimāli pieļaujamo valsts budžeta izdevumu aprēķināšanai</t>
    </r>
    <r>
      <rPr>
        <vertAlign val="superscript"/>
        <sz val="12"/>
        <color theme="1"/>
        <rFont val="Times New Roman"/>
        <family val="1"/>
        <charset val="186"/>
      </rPr>
      <t>2</t>
    </r>
  </si>
  <si>
    <r>
      <t>Fiscal indicators, that have been used to calculate the adjusted maximum permissible state budget expenditure</t>
    </r>
    <r>
      <rPr>
        <vertAlign val="superscript"/>
        <sz val="12"/>
        <color theme="1"/>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</si>
</sst>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41" formatCode="_-* #,##0_-;\-* #,##0_-;_-* &quot;-&quot;_-;_-@_-"/>
    <numFmt numFmtId="43" formatCode="_-* #,##0.00_-;\-* #,##0.00_-;_-* &quot;-&quot;??_-;_-@_-"/>
    <numFmt numFmtId="164" formatCode="&quot;$&quot;#,##0_);\(&quot;$&quot;#,##0\)"/>
    <numFmt numFmtId="165" formatCode="_(&quot;$&quot;* #,##0_);_(&quot;$&quot;* \(#,##0\);_(&quot;$&quot;* &quot;-&quot;_);_(@_)"/>
    <numFmt numFmtId="166" formatCode="_(&quot;$&quot;* #,##0.00_);_(&quot;$&quot;* \(#,##0.00\);_(&quot;$&quot;* &quot;-&quot;??_);_(@_)"/>
    <numFmt numFmtId="167" formatCode="#,##0.0"/>
    <numFmt numFmtId="168" formatCode="0.0"/>
    <numFmt numFmtId="169" formatCode="_ * #,##0.00_ ;_ * \-#,##0.00_ ;_ * &quot;-&quot;??_ ;_ @_ "/>
    <numFmt numFmtId="170" formatCode="@\ *."/>
    <numFmt numFmtId="171" formatCode="&quot;   &quot;@"/>
    <numFmt numFmtId="172" formatCode="\ \ \ \ \ \ \ \ \ \ @\ *."/>
    <numFmt numFmtId="173" formatCode="\ \ \ \ \ \ \ \ \ \ \ \ @\ *."/>
    <numFmt numFmtId="174" formatCode="\ \ \ \ \ \ \ \ \ \ \ \ @"/>
    <numFmt numFmtId="175" formatCode="\ \ \ \ \ \ \ \ \ \ \ \ \ @\ *."/>
    <numFmt numFmtId="176" formatCode="\ @\ *."/>
    <numFmt numFmtId="177" formatCode="\ @"/>
    <numFmt numFmtId="178" formatCode="&quot;      &quot;@"/>
    <numFmt numFmtId="179" formatCode="\ \ @\ *."/>
    <numFmt numFmtId="180" formatCode="\ \ @"/>
    <numFmt numFmtId="181" formatCode="&quot;         &quot;@"/>
    <numFmt numFmtId="182" formatCode="\ \ \ @\ *."/>
    <numFmt numFmtId="183" formatCode="\ \ \ @"/>
    <numFmt numFmtId="184" formatCode="&quot;            &quot;@"/>
    <numFmt numFmtId="185" formatCode="\ \ \ \ @\ *."/>
    <numFmt numFmtId="186" formatCode="\ \ \ \ @"/>
    <numFmt numFmtId="187" formatCode="&quot;               &quot;@"/>
    <numFmt numFmtId="188" formatCode="\ \ \ \ \ \ @\ *."/>
    <numFmt numFmtId="189" formatCode="\ \ \ \ \ \ @"/>
    <numFmt numFmtId="190" formatCode="\ \ \ \ \ \ \ @\ *."/>
    <numFmt numFmtId="191" formatCode="\ \ \ \ \ \ \ \ \ @\ *."/>
    <numFmt numFmtId="192" formatCode="\ \ \ \ \ \ \ \ \ @"/>
    <numFmt numFmtId="193" formatCode="_-[$CHF]\ \ #,##0.00_-;\-[$CHF]\ * #,##0.00_-;_-[$CHF]\ * &quot;-&quot;??_-;_-@_-"/>
    <numFmt numFmtId="194" formatCode="#,##0;[Red]\(#,##0\)"/>
    <numFmt numFmtId="195" formatCode="0.000_)"/>
    <numFmt numFmtId="196" formatCode="&quot; &quot;#,##0.00&quot; &quot;;&quot; -&quot;#,##0.00&quot; &quot;;&quot; -&quot;00&quot; &quot;;&quot; &quot;@&quot; &quot;"/>
    <numFmt numFmtId="197" formatCode="#,##0.000"/>
    <numFmt numFmtId="198" formatCode="_-&quot;$&quot;* #,##0_-;\-&quot;$&quot;* #,##0_-;_-&quot;$&quot;* &quot;-&quot;_-;_-@_-"/>
    <numFmt numFmtId="199" formatCode="[$DEM-4C0A]#,##0.00_ ;\-[$DEM-4C0A]#,##0.00\ "/>
    <numFmt numFmtId="200" formatCode="#,##0.00\ &quot;F&quot;;\-#,##0.00\ &quot;F&quot;"/>
    <numFmt numFmtId="201" formatCode="_-[$€-2]* #,##0.00_-;\-[$€-2]* #,##0.00_-;_-[$€-2]* &quot;-&quot;??_-"/>
    <numFmt numFmtId="202" formatCode="General_)"/>
    <numFmt numFmtId="203" formatCode="_-* #,##0\ _F_t_-;\-* #,##0\ _F_t_-;_-* &quot;-&quot;\ _F_t_-;_-@_-"/>
    <numFmt numFmtId="204" formatCode="_-* #,##0.00\ _F_t_-;\-* #,##0.00\ _F_t_-;_-* &quot;-&quot;??\ _F_t_-;_-@_-"/>
    <numFmt numFmtId="205" formatCode="#."/>
    <numFmt numFmtId="206" formatCode="#,#00"/>
    <numFmt numFmtId="207" formatCode="[&gt;0.05]#,##0.0;[&lt;-0.05]\-#,##0.0;\-\-&quot; &quot;;"/>
    <numFmt numFmtId="208" formatCode="[&gt;0.5]#,##0;[&lt;-0.5]\-#,##0;\-\-&quot; &quot;;"/>
    <numFmt numFmtId="209" formatCode="[$JPY]\ #,##0.00;\-[$JPY]\ #,##0.00"/>
    <numFmt numFmtId="210" formatCode="0.000"/>
    <numFmt numFmtId="211" formatCode="#,##0\ &quot;Kč&quot;;\-#,##0\ &quot;Kč&quot;"/>
    <numFmt numFmtId="212" formatCode="_-* #,##0.00\ &quot;Kč&quot;_-;\-* #,##0.00\ &quot;Kč&quot;_-;_-* &quot;-&quot;??\ &quot;Kč&quot;_-;_-@_-"/>
    <numFmt numFmtId="213" formatCode="_-* #,##0\ _F_-;\-* #,##0\ _F_-;_-* &quot;-&quot;\ _F_-;_-@_-"/>
    <numFmt numFmtId="214" formatCode="_-* #,##0.00\ _F_-;\-* #,##0.00\ _F_-;_-* &quot;-&quot;??\ _F_-;_-@_-"/>
    <numFmt numFmtId="215" formatCode="&quot;Cr$&quot;#,##0_);[Red]\(&quot;Cr$&quot;#,##0\)"/>
    <numFmt numFmtId="216" formatCode="&quot;Cr$&quot;#,##0.00_);[Red]\(&quot;Cr$&quot;#,##0.00\)"/>
    <numFmt numFmtId="217" formatCode="\$#,"/>
    <numFmt numFmtId="218" formatCode="#,##0&quot; FB&quot;;[Red]\-#,##0&quot; FB&quot;"/>
    <numFmt numFmtId="219" formatCode="#,##0.00&quot; FB&quot;;[Red]\-#,##0.00&quot; FB&quot;"/>
    <numFmt numFmtId="220" formatCode="&quot;$&quot;#,#00"/>
    <numFmt numFmtId="221" formatCode="&quot;$&quot;#,"/>
    <numFmt numFmtId="222" formatCode="ddd\ d\-mmm\-yy"/>
    <numFmt numFmtId="223" formatCode="[&gt;=0.05]#,##0.0;[&lt;=-0.05]\-#,##0.0;?0.0"/>
    <numFmt numFmtId="224" formatCode="_-* #,##0\ &quot;Ft&quot;_-;\-* #,##0\ &quot;Ft&quot;_-;_-* &quot;-&quot;\ &quot;Ft&quot;_-;_-@_-"/>
    <numFmt numFmtId="225" formatCode="_-* #,##0.00\ &quot;Ft&quot;_-;\-* #,##0.00\ &quot;Ft&quot;_-;_-* &quot;-&quot;??\ &quot;Ft&quot;_-;_-@_-"/>
    <numFmt numFmtId="226" formatCode="[Black]#,##0.0;[Black]\-#,##0.0;;"/>
    <numFmt numFmtId="227" formatCode="[Black][&gt;0.05]#,##0.0;[Black][&lt;-0.05]\-#,##0.0;;"/>
    <numFmt numFmtId="228" formatCode="[Black][&gt;0.5]#,##0;[Black][&lt;-0.5]\-#,##0;;"/>
    <numFmt numFmtId="229" formatCode="%#,#00"/>
    <numFmt numFmtId="230" formatCode="#.##000"/>
    <numFmt numFmtId="231" formatCode="dd\-mmm\-yy_)"/>
    <numFmt numFmtId="232" formatCode="#,##0_)"/>
    <numFmt numFmtId="233" formatCode="#.##0,"/>
    <numFmt numFmtId="234" formatCode="#,##0.000000"/>
    <numFmt numFmtId="235" formatCode="[$$-409]#,##0.00_ ;\-[$$-409]#,##0.00\ "/>
    <numFmt numFmtId="236" formatCode="\(\$#,###\)"/>
    <numFmt numFmtId="237" formatCode="[$$-1009]#,##0.00;\-[$$-1009]#,##0.00"/>
    <numFmt numFmtId="238" formatCode="0&quot;.&quot;0"/>
    <numFmt numFmtId="239" formatCode="General\ \ \ \ \ \ "/>
    <numFmt numFmtId="240" formatCode="0.0\ \ \ \ \ \ \ \ "/>
    <numFmt numFmtId="241" formatCode="mmmm\ yyyy"/>
    <numFmt numFmtId="242" formatCode="_-* #,##0\ &quot;крб.&quot;_-;\-* #,##0\ &quot;крб.&quot;_-;_-* &quot;-&quot;\ &quot;крб.&quot;_-;_-@_-"/>
    <numFmt numFmtId="243" formatCode="_-* #,##0.00\ &quot;крб.&quot;_-;\-* #,##0.00\ &quot;крб.&quot;_-;_-* &quot;-&quot;??\ &quot;крб.&quot;_-;_-@_-"/>
    <numFmt numFmtId="244" formatCode="_-* #,##0\ _к_р_б_._-;\-* #,##0\ _к_р_б_._-;_-* &quot;-&quot;\ _к_р_б_._-;_-@_-"/>
    <numFmt numFmtId="245" formatCode="_-* #,##0.00\ _к_р_б_._-;\-* #,##0.00\ _к_р_б_._-;_-* &quot;-&quot;??\ _к_р_б_._-;_-@_-"/>
    <numFmt numFmtId="246" formatCode="_-[$€-2]\ * #,##0.00_-;\-[$€-2]\ * #,##0.00_-;_-[$€-2]\ * &quot;-&quot;??_-"/>
    <numFmt numFmtId="247" formatCode="________@"/>
    <numFmt numFmtId="248" formatCode="____________@"/>
    <numFmt numFmtId="249" formatCode="________________@"/>
    <numFmt numFmtId="250" formatCode="____________________@"/>
    <numFmt numFmtId="251" formatCode="_-* #,##0;[Red]\-* #,##0;_-* &quot;0&quot;;_-@"/>
    <numFmt numFmtId="252" formatCode="0.0%"/>
  </numFmts>
  <fonts count="248">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0"/>
      <color theme="1"/>
      <name val="Times New Roman"/>
      <family val="1"/>
      <charset val="186"/>
    </font>
    <font>
      <sz val="11"/>
      <color theme="1"/>
      <name val="Times New Roman"/>
      <family val="1"/>
      <charset val="186"/>
    </font>
    <font>
      <i/>
      <sz val="11"/>
      <color theme="1"/>
      <name val="Times New Roman"/>
      <family val="1"/>
      <charset val="204"/>
    </font>
    <font>
      <sz val="11"/>
      <name val="Times New Roman"/>
      <family val="1"/>
      <charset val="204"/>
    </font>
    <font>
      <b/>
      <sz val="11"/>
      <color theme="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i/>
      <sz val="10"/>
      <color theme="1"/>
      <name val="Times New Roman"/>
      <family val="1"/>
      <charset val="186"/>
    </font>
    <font>
      <sz val="11"/>
      <name val="Times New Roman"/>
      <family val="1"/>
      <charset val="186"/>
    </font>
    <font>
      <b/>
      <sz val="11"/>
      <name val="Times New Roman"/>
      <family val="1"/>
      <charset val="186"/>
    </font>
    <font>
      <sz val="12"/>
      <color theme="1"/>
      <name val="Times New Roman"/>
      <family val="1"/>
      <charset val="204"/>
    </font>
    <font>
      <sz val="12"/>
      <color theme="1"/>
      <name val="Times New Roman"/>
      <family val="1"/>
      <charset val="186"/>
    </font>
    <font>
      <sz val="10"/>
      <color theme="0"/>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sz val="11"/>
      <color theme="0"/>
      <name val="Calibri"/>
      <family val="2"/>
      <charset val="186"/>
      <scheme val="minor"/>
    </font>
    <font>
      <vertAlign val="superscript"/>
      <sz val="12"/>
      <color theme="1"/>
      <name val="Times New Roman"/>
      <family val="1"/>
      <charset val="204"/>
    </font>
    <font>
      <i/>
      <vertAlign val="superscript"/>
      <sz val="10"/>
      <color theme="1"/>
      <name val="Times New Roman"/>
      <family val="1"/>
      <charset val="204"/>
    </font>
    <font>
      <i/>
      <sz val="11"/>
      <name val="Times New Roman"/>
      <family val="1"/>
      <charset val="186"/>
    </font>
    <font>
      <i/>
      <sz val="10"/>
      <name val="Times New Roman"/>
      <family val="1"/>
      <charset val="186"/>
    </font>
    <font>
      <i/>
      <sz val="11"/>
      <name val="Times New Roman"/>
      <family val="1"/>
      <charset val="204"/>
    </font>
    <font>
      <i/>
      <vertAlign val="superscript"/>
      <sz val="10"/>
      <color theme="1"/>
      <name val="Times New Roman"/>
      <family val="1"/>
      <charset val="186"/>
    </font>
    <font>
      <vertAlign val="superscript"/>
      <sz val="12"/>
      <color theme="1"/>
      <name val="Times New Roman"/>
      <family val="1"/>
      <charset val="186"/>
    </font>
  </fonts>
  <fills count="13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s>
  <borders count="60">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s>
  <cellStyleXfs count="1316">
    <xf numFmtId="0" fontId="0" fillId="0" borderId="0"/>
    <xf numFmtId="9" fontId="2" fillId="0" borderId="0" applyFont="0" applyFill="0" applyBorder="0" applyAlignment="0" applyProtection="0"/>
    <xf numFmtId="0" fontId="1" fillId="0" borderId="0"/>
    <xf numFmtId="0" fontId="21" fillId="0" borderId="0"/>
    <xf numFmtId="9" fontId="21" fillId="0" borderId="0" applyFont="0" applyFill="0" applyBorder="0" applyAlignment="0" applyProtection="0"/>
    <xf numFmtId="0" fontId="22" fillId="0" borderId="0"/>
    <xf numFmtId="16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21" fillId="0" borderId="0"/>
    <xf numFmtId="0" fontId="22" fillId="0" borderId="0"/>
    <xf numFmtId="9" fontId="22" fillId="0" borderId="0" applyFont="0" applyFill="0" applyBorder="0" applyAlignment="0" applyProtection="0"/>
    <xf numFmtId="0" fontId="27" fillId="0" borderId="0" applyNumberFormat="0" applyBorder="0" applyProtection="0"/>
    <xf numFmtId="0" fontId="28" fillId="0" borderId="0"/>
    <xf numFmtId="0" fontId="29" fillId="0" borderId="0"/>
    <xf numFmtId="0" fontId="29" fillId="0" borderId="0"/>
    <xf numFmtId="0" fontId="30" fillId="0" borderId="0"/>
    <xf numFmtId="0" fontId="31" fillId="0" borderId="0">
      <alignment vertical="top"/>
    </xf>
    <xf numFmtId="0" fontId="29" fillId="0" borderId="0"/>
    <xf numFmtId="170" fontId="32" fillId="0" borderId="0"/>
    <xf numFmtId="49" fontId="32" fillId="0" borderId="0"/>
    <xf numFmtId="171" fontId="33" fillId="0" borderId="0" applyFont="0" applyFill="0" applyBorder="0" applyAlignment="0" applyProtection="0"/>
    <xf numFmtId="172" fontId="32" fillId="0" borderId="0">
      <alignment horizontal="center"/>
    </xf>
    <xf numFmtId="173" fontId="32" fillId="0" borderId="0"/>
    <xf numFmtId="174" fontId="32" fillId="0" borderId="0"/>
    <xf numFmtId="175" fontId="32" fillId="0" borderId="0"/>
    <xf numFmtId="176" fontId="32" fillId="0" borderId="0"/>
    <xf numFmtId="177" fontId="34" fillId="0" borderId="0"/>
    <xf numFmtId="178" fontId="33" fillId="0" borderId="0" applyFont="0" applyFill="0" applyBorder="0" applyAlignment="0" applyProtection="0"/>
    <xf numFmtId="0" fontId="35" fillId="33" borderId="0" applyNumberFormat="0" applyBorder="0" applyAlignment="0" applyProtection="0"/>
    <xf numFmtId="0" fontId="35" fillId="34"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38" borderId="0" applyNumberFormat="0" applyBorder="0" applyAlignment="0" applyProtection="0"/>
    <xf numFmtId="0" fontId="35" fillId="33" borderId="0" applyNumberFormat="0" applyBorder="0" applyAlignment="0" applyProtection="0"/>
    <xf numFmtId="0" fontId="36" fillId="39" borderId="0" applyNumberFormat="0" applyBorder="0" applyAlignment="0" applyProtection="0"/>
    <xf numFmtId="0" fontId="35" fillId="34" borderId="0" applyNumberFormat="0" applyBorder="0" applyAlignment="0" applyProtection="0"/>
    <xf numFmtId="0" fontId="36" fillId="40" borderId="0" applyNumberFormat="0" applyBorder="0" applyAlignment="0" applyProtection="0"/>
    <xf numFmtId="0" fontId="35" fillId="35" borderId="0" applyNumberFormat="0" applyBorder="0" applyAlignment="0" applyProtection="0"/>
    <xf numFmtId="0" fontId="36" fillId="41" borderId="0" applyNumberFormat="0" applyBorder="0" applyAlignment="0" applyProtection="0"/>
    <xf numFmtId="0" fontId="35" fillId="36" borderId="0" applyNumberFormat="0" applyBorder="0" applyAlignment="0" applyProtection="0"/>
    <xf numFmtId="0" fontId="36" fillId="42" borderId="0" applyNumberFormat="0" applyBorder="0" applyAlignment="0" applyProtection="0"/>
    <xf numFmtId="0" fontId="35" fillId="37" borderId="0" applyNumberFormat="0" applyBorder="0" applyAlignment="0" applyProtection="0"/>
    <xf numFmtId="0" fontId="36" fillId="43" borderId="0" applyNumberFormat="0" applyBorder="0" applyAlignment="0" applyProtection="0"/>
    <xf numFmtId="0" fontId="35" fillId="38" borderId="0" applyNumberFormat="0" applyBorder="0" applyAlignment="0" applyProtection="0"/>
    <xf numFmtId="0" fontId="36" fillId="44" borderId="0" applyNumberFormat="0" applyBorder="0" applyAlignment="0" applyProtection="0"/>
    <xf numFmtId="179" fontId="37" fillId="0" borderId="0"/>
    <xf numFmtId="180" fontId="34" fillId="0" borderId="0"/>
    <xf numFmtId="181" fontId="33" fillId="0" borderId="0" applyFont="0" applyFill="0" applyBorder="0" applyAlignment="0" applyProtection="0"/>
    <xf numFmtId="182" fontId="32" fillId="0" borderId="0"/>
    <xf numFmtId="183" fontId="32" fillId="0" borderId="0"/>
    <xf numFmtId="184" fontId="33" fillId="0" borderId="0" applyFont="0" applyFill="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36" borderId="0" applyNumberFormat="0" applyBorder="0" applyAlignment="0" applyProtection="0"/>
    <xf numFmtId="0" fontId="35" fillId="45" borderId="0" applyNumberFormat="0" applyBorder="0" applyAlignment="0" applyProtection="0"/>
    <xf numFmtId="0" fontId="35" fillId="48" borderId="0" applyNumberFormat="0" applyBorder="0" applyAlignment="0" applyProtection="0"/>
    <xf numFmtId="0" fontId="35" fillId="45" borderId="0" applyNumberFormat="0" applyBorder="0" applyAlignment="0" applyProtection="0"/>
    <xf numFmtId="0" fontId="36" fillId="49" borderId="0" applyNumberFormat="0" applyBorder="0" applyAlignment="0" applyProtection="0"/>
    <xf numFmtId="0" fontId="35" fillId="46" borderId="0" applyNumberFormat="0" applyBorder="0" applyAlignment="0" applyProtection="0"/>
    <xf numFmtId="0" fontId="36" fillId="40" borderId="0" applyNumberFormat="0" applyBorder="0" applyAlignment="0" applyProtection="0"/>
    <xf numFmtId="0" fontId="35" fillId="47" borderId="0" applyNumberFormat="0" applyBorder="0" applyAlignment="0" applyProtection="0"/>
    <xf numFmtId="0" fontId="36" fillId="50" borderId="0" applyNumberFormat="0" applyBorder="0" applyAlignment="0" applyProtection="0"/>
    <xf numFmtId="0" fontId="35" fillId="36" borderId="0" applyNumberFormat="0" applyBorder="0" applyAlignment="0" applyProtection="0"/>
    <xf numFmtId="0" fontId="36" fillId="51" borderId="0" applyNumberFormat="0" applyBorder="0" applyAlignment="0" applyProtection="0"/>
    <xf numFmtId="0" fontId="35" fillId="45" borderId="0" applyNumberFormat="0" applyBorder="0" applyAlignment="0" applyProtection="0"/>
    <xf numFmtId="0" fontId="36" fillId="49" borderId="0" applyNumberFormat="0" applyBorder="0" applyAlignment="0" applyProtection="0"/>
    <xf numFmtId="0" fontId="35" fillId="48" borderId="0" applyNumberFormat="0" applyBorder="0" applyAlignment="0" applyProtection="0"/>
    <xf numFmtId="0" fontId="36" fillId="52" borderId="0" applyNumberFormat="0" applyBorder="0" applyAlignment="0" applyProtection="0"/>
    <xf numFmtId="185" fontId="32" fillId="0" borderId="0"/>
    <xf numFmtId="186" fontId="34" fillId="0" borderId="0"/>
    <xf numFmtId="187" fontId="38" fillId="0" borderId="0" applyFont="0" applyFill="0" applyBorder="0" applyAlignment="0" applyProtection="0"/>
    <xf numFmtId="0" fontId="39" fillId="5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4"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39" fillId="53" borderId="0" applyNumberFormat="0" applyBorder="0" applyAlignment="0" applyProtection="0"/>
    <xf numFmtId="0" fontId="40" fillId="49" borderId="0" applyNumberFormat="0" applyBorder="0" applyAlignment="0" applyProtection="0"/>
    <xf numFmtId="0" fontId="39" fillId="46" borderId="0" applyNumberFormat="0" applyBorder="0" applyAlignment="0" applyProtection="0"/>
    <xf numFmtId="0" fontId="40" fillId="40" borderId="0" applyNumberFormat="0" applyBorder="0" applyAlignment="0" applyProtection="0"/>
    <xf numFmtId="0" fontId="39" fillId="47" borderId="0" applyNumberFormat="0" applyBorder="0" applyAlignment="0" applyProtection="0"/>
    <xf numFmtId="0" fontId="40" fillId="50" borderId="0" applyNumberFormat="0" applyBorder="0" applyAlignment="0" applyProtection="0"/>
    <xf numFmtId="0" fontId="39" fillId="54" borderId="0" applyNumberFormat="0" applyBorder="0" applyAlignment="0" applyProtection="0"/>
    <xf numFmtId="0" fontId="40" fillId="51" borderId="0" applyNumberFormat="0" applyBorder="0" applyAlignment="0" applyProtection="0"/>
    <xf numFmtId="0" fontId="39" fillId="55" borderId="0" applyNumberFormat="0" applyBorder="0" applyAlignment="0" applyProtection="0"/>
    <xf numFmtId="0" fontId="40" fillId="49" borderId="0" applyNumberFormat="0" applyBorder="0" applyAlignment="0" applyProtection="0"/>
    <xf numFmtId="0" fontId="39" fillId="56" borderId="0" applyNumberFormat="0" applyBorder="0" applyAlignment="0" applyProtection="0"/>
    <xf numFmtId="0" fontId="40" fillId="52" borderId="0" applyNumberFormat="0" applyBorder="0" applyAlignment="0" applyProtection="0"/>
    <xf numFmtId="188" fontId="32" fillId="0" borderId="0">
      <alignment horizontal="center"/>
    </xf>
    <xf numFmtId="189" fontId="32" fillId="0" borderId="0">
      <alignment horizontal="center"/>
    </xf>
    <xf numFmtId="190" fontId="32" fillId="0" borderId="0">
      <alignment horizontal="center"/>
    </xf>
    <xf numFmtId="191" fontId="32" fillId="0" borderId="0">
      <alignment horizontal="center"/>
    </xf>
    <xf numFmtId="192" fontId="32" fillId="0" borderId="0">
      <alignment horizontal="center"/>
    </xf>
    <xf numFmtId="0" fontId="35" fillId="57"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35" fillId="5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39" fillId="59" borderId="0" applyNumberFormat="0" applyBorder="0" applyAlignment="0" applyProtection="0"/>
    <xf numFmtId="0" fontId="42" fillId="60" borderId="0" applyNumberFormat="0" applyBorder="0" applyAlignment="0" applyProtection="0"/>
    <xf numFmtId="0" fontId="42" fillId="60" borderId="0" applyNumberFormat="0" applyBorder="0" applyAlignment="0" applyProtection="0"/>
    <xf numFmtId="0" fontId="39" fillId="61" borderId="0" applyNumberFormat="0" applyBorder="0" applyAlignment="0" applyProtection="0"/>
    <xf numFmtId="0" fontId="42" fillId="62" borderId="0" applyNumberFormat="0" applyBorder="0" applyAlignment="0" applyProtection="0"/>
    <xf numFmtId="0" fontId="35" fillId="63" borderId="0" applyNumberFormat="0" applyBorder="0" applyAlignment="0" applyProtection="0"/>
    <xf numFmtId="0" fontId="41" fillId="64" borderId="0" applyNumberFormat="0" applyBorder="0" applyAlignment="0" applyProtection="0"/>
    <xf numFmtId="0" fontId="41" fillId="64" borderId="0" applyNumberFormat="0" applyBorder="0" applyAlignment="0" applyProtection="0"/>
    <xf numFmtId="0" fontId="35" fillId="65"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39" fillId="66" borderId="0" applyNumberFormat="0" applyBorder="0" applyAlignment="0" applyProtection="0"/>
    <xf numFmtId="0" fontId="42" fillId="67" borderId="0" applyNumberFormat="0" applyBorder="0" applyAlignment="0" applyProtection="0"/>
    <xf numFmtId="0" fontId="42" fillId="67" borderId="0" applyNumberFormat="0" applyBorder="0" applyAlignment="0" applyProtection="0"/>
    <xf numFmtId="0" fontId="39" fillId="68" borderId="0" applyNumberFormat="0" applyBorder="0" applyAlignment="0" applyProtection="0"/>
    <xf numFmtId="0" fontId="42" fillId="69" borderId="0" applyNumberFormat="0" applyBorder="0" applyAlignment="0" applyProtection="0"/>
    <xf numFmtId="0" fontId="35" fillId="70" borderId="0" applyNumberFormat="0" applyBorder="0" applyAlignment="0" applyProtection="0"/>
    <xf numFmtId="0" fontId="41" fillId="71" borderId="0" applyNumberFormat="0" applyBorder="0" applyAlignment="0" applyProtection="0"/>
    <xf numFmtId="0" fontId="41" fillId="71" borderId="0" applyNumberFormat="0" applyBorder="0" applyAlignment="0" applyProtection="0"/>
    <xf numFmtId="0" fontId="35" fillId="72"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39" fillId="73"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39" fillId="74" borderId="0" applyNumberFormat="0" applyBorder="0" applyAlignment="0" applyProtection="0"/>
    <xf numFmtId="0" fontId="42" fillId="67" borderId="0" applyNumberFormat="0" applyBorder="0" applyAlignment="0" applyProtection="0"/>
    <xf numFmtId="0" fontId="35" fillId="72"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35" fillId="73"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39" fillId="73" borderId="0" applyNumberFormat="0" applyBorder="0" applyAlignment="0" applyProtection="0"/>
    <xf numFmtId="0" fontId="42" fillId="51" borderId="0" applyNumberFormat="0" applyBorder="0" applyAlignment="0" applyProtection="0"/>
    <xf numFmtId="0" fontId="42" fillId="51" borderId="0" applyNumberFormat="0" applyBorder="0" applyAlignment="0" applyProtection="0"/>
    <xf numFmtId="0" fontId="39" fillId="54" borderId="0" applyNumberFormat="0" applyBorder="0" applyAlignment="0" applyProtection="0"/>
    <xf numFmtId="0" fontId="42" fillId="75" borderId="0" applyNumberFormat="0" applyBorder="0" applyAlignment="0" applyProtection="0"/>
    <xf numFmtId="0" fontId="35" fillId="57" borderId="0" applyNumberFormat="0" applyBorder="0" applyAlignment="0" applyProtection="0"/>
    <xf numFmtId="0" fontId="41" fillId="43" borderId="0" applyNumberFormat="0" applyBorder="0" applyAlignment="0" applyProtection="0"/>
    <xf numFmtId="0" fontId="41" fillId="43" borderId="0" applyNumberFormat="0" applyBorder="0" applyAlignment="0" applyProtection="0"/>
    <xf numFmtId="0" fontId="35" fillId="5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39" fillId="5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39" fillId="55" borderId="0" applyNumberFormat="0" applyBorder="0" applyAlignment="0" applyProtection="0"/>
    <xf numFmtId="0" fontId="42" fillId="76" borderId="0" applyNumberFormat="0" applyBorder="0" applyAlignment="0" applyProtection="0"/>
    <xf numFmtId="0" fontId="35" fillId="77"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35" fillId="65" borderId="0" applyNumberFormat="0" applyBorder="0" applyAlignment="0" applyProtection="0"/>
    <xf numFmtId="0" fontId="41" fillId="44" borderId="0" applyNumberFormat="0" applyBorder="0" applyAlignment="0" applyProtection="0"/>
    <xf numFmtId="0" fontId="41" fillId="44" borderId="0" applyNumberFormat="0" applyBorder="0" applyAlignment="0" applyProtection="0"/>
    <xf numFmtId="0" fontId="39" fillId="78" borderId="0" applyNumberFormat="0" applyBorder="0" applyAlignment="0" applyProtection="0"/>
    <xf numFmtId="0" fontId="42" fillId="52" borderId="0" applyNumberFormat="0" applyBorder="0" applyAlignment="0" applyProtection="0"/>
    <xf numFmtId="0" fontId="42" fillId="52" borderId="0" applyNumberFormat="0" applyBorder="0" applyAlignment="0" applyProtection="0"/>
    <xf numFmtId="0" fontId="39" fillId="79" borderId="0" applyNumberFormat="0" applyBorder="0" applyAlignment="0" applyProtection="0"/>
    <xf numFmtId="0" fontId="42" fillId="80" borderId="0" applyNumberFormat="0" applyBorder="0" applyAlignment="0" applyProtection="0"/>
    <xf numFmtId="0" fontId="43" fillId="0" borderId="0">
      <alignment horizontal="left" wrapText="1"/>
    </xf>
    <xf numFmtId="0" fontId="44" fillId="0" borderId="13">
      <protection hidden="1"/>
    </xf>
    <xf numFmtId="0" fontId="45" fillId="81" borderId="13" applyNumberFormat="0" applyFont="0" applyBorder="0" applyAlignment="0" applyProtection="0">
      <protection hidden="1"/>
    </xf>
    <xf numFmtId="0" fontId="46" fillId="0" borderId="13">
      <protection hidden="1"/>
    </xf>
    <xf numFmtId="0" fontId="30" fillId="0" borderId="0"/>
    <xf numFmtId="0" fontId="47" fillId="0" borderId="0" applyNumberFormat="0" applyFill="0" applyBorder="0" applyAlignment="0" applyProtection="0"/>
    <xf numFmtId="0" fontId="48" fillId="34" borderId="0" applyNumberFormat="0" applyBorder="0" applyAlignment="0" applyProtection="0"/>
    <xf numFmtId="0" fontId="49" fillId="44" borderId="0" applyNumberFormat="0" applyBorder="0" applyAlignment="0" applyProtection="0"/>
    <xf numFmtId="0" fontId="50" fillId="0" borderId="0"/>
    <xf numFmtId="2" fontId="51" fillId="0" borderId="0">
      <protection locked="0"/>
    </xf>
    <xf numFmtId="2" fontId="52" fillId="0" borderId="0">
      <protection locked="0"/>
    </xf>
    <xf numFmtId="0" fontId="51" fillId="0" borderId="0">
      <protection locked="0"/>
    </xf>
    <xf numFmtId="0" fontId="51" fillId="0" borderId="0">
      <protection locked="0"/>
    </xf>
    <xf numFmtId="0" fontId="53" fillId="81" borderId="14" applyNumberFormat="0" applyAlignment="0" applyProtection="0"/>
    <xf numFmtId="0" fontId="53" fillId="81" borderId="14" applyNumberFormat="0" applyAlignment="0" applyProtection="0"/>
    <xf numFmtId="0" fontId="54" fillId="42" borderId="15" applyNumberFormat="0" applyAlignment="0" applyProtection="0"/>
    <xf numFmtId="0" fontId="55" fillId="0" borderId="16" applyNumberFormat="0" applyFont="0" applyFill="0" applyAlignment="0" applyProtection="0"/>
    <xf numFmtId="0" fontId="56" fillId="0" borderId="17" applyNumberFormat="0" applyFill="0" applyAlignment="0" applyProtection="0"/>
    <xf numFmtId="0" fontId="57" fillId="82" borderId="18" applyNumberFormat="0" applyAlignment="0" applyProtection="0"/>
    <xf numFmtId="0" fontId="58" fillId="67" borderId="19" applyNumberFormat="0" applyAlignment="0" applyProtection="0"/>
    <xf numFmtId="193" fontId="43" fillId="0" borderId="0"/>
    <xf numFmtId="194" fontId="30" fillId="0" borderId="0"/>
    <xf numFmtId="0" fontId="59" fillId="83" borderId="11">
      <alignment horizontal="right" vertical="center"/>
    </xf>
    <xf numFmtId="0" fontId="60" fillId="83" borderId="11">
      <alignment horizontal="right" vertical="center"/>
    </xf>
    <xf numFmtId="0" fontId="30" fillId="83" borderId="1"/>
    <xf numFmtId="0" fontId="61" fillId="84" borderId="11">
      <alignment horizontal="center" vertical="center"/>
    </xf>
    <xf numFmtId="0" fontId="59" fillId="83" borderId="11">
      <alignment horizontal="right" vertical="center"/>
    </xf>
    <xf numFmtId="0" fontId="30" fillId="83" borderId="0"/>
    <xf numFmtId="0" fontId="62" fillId="83" borderId="11">
      <alignment horizontal="left" vertical="center"/>
    </xf>
    <xf numFmtId="0" fontId="62" fillId="83" borderId="20">
      <alignment vertical="center"/>
    </xf>
    <xf numFmtId="0" fontId="63" fillId="83" borderId="21">
      <alignment vertical="center"/>
    </xf>
    <xf numFmtId="0" fontId="62" fillId="83" borderId="11"/>
    <xf numFmtId="0" fontId="60" fillId="83" borderId="11">
      <alignment horizontal="right" vertical="center"/>
    </xf>
    <xf numFmtId="0" fontId="64" fillId="85" borderId="11">
      <alignment horizontal="left" vertical="center"/>
    </xf>
    <xf numFmtId="0" fontId="64" fillId="85" borderId="11">
      <alignment horizontal="left" vertical="center"/>
    </xf>
    <xf numFmtId="0" fontId="65" fillId="83" borderId="11">
      <alignment horizontal="left" vertical="center"/>
    </xf>
    <xf numFmtId="0" fontId="66" fillId="83" borderId="1"/>
    <xf numFmtId="0" fontId="61" fillId="86" borderId="11">
      <alignment horizontal="left" vertical="center"/>
    </xf>
    <xf numFmtId="195" fontId="67" fillId="0" borderId="0"/>
    <xf numFmtId="195" fontId="67" fillId="0" borderId="0"/>
    <xf numFmtId="195" fontId="67" fillId="0" borderId="0"/>
    <xf numFmtId="195" fontId="67" fillId="0" borderId="0"/>
    <xf numFmtId="195" fontId="67" fillId="0" borderId="0"/>
    <xf numFmtId="195" fontId="67" fillId="0" borderId="0"/>
    <xf numFmtId="195" fontId="67" fillId="0" borderId="0"/>
    <xf numFmtId="195" fontId="67" fillId="0" borderId="0"/>
    <xf numFmtId="196" fontId="68" fillId="0" borderId="0" applyFont="0" applyFill="0" applyBorder="0" applyAlignment="0" applyProtection="0"/>
    <xf numFmtId="196" fontId="68" fillId="0" borderId="0" applyFont="0" applyFill="0" applyBorder="0" applyAlignment="0" applyProtection="0"/>
    <xf numFmtId="197" fontId="69" fillId="0" borderId="0">
      <alignment horizontal="right" vertical="top"/>
    </xf>
    <xf numFmtId="3" fontId="70" fillId="0" borderId="0" applyFont="0" applyFill="0" applyBorder="0" applyAlignment="0" applyProtection="0"/>
    <xf numFmtId="0" fontId="29" fillId="0" borderId="0"/>
    <xf numFmtId="3" fontId="71" fillId="0" borderId="0" applyFill="0" applyBorder="0" applyAlignment="0" applyProtection="0"/>
    <xf numFmtId="0" fontId="35" fillId="87" borderId="22" applyNumberFormat="0" applyFont="0" applyAlignment="0" applyProtection="0"/>
    <xf numFmtId="0" fontId="72" fillId="0" borderId="0"/>
    <xf numFmtId="0" fontId="72" fillId="0" borderId="0"/>
    <xf numFmtId="198" fontId="70" fillId="0" borderId="0" applyFont="0" applyFill="0" applyBorder="0" applyAlignment="0" applyProtection="0"/>
    <xf numFmtId="2" fontId="51" fillId="0" borderId="0">
      <protection locked="0"/>
    </xf>
    <xf numFmtId="14" fontId="73" fillId="0" borderId="0" applyFont="0" applyFill="0" applyBorder="0" applyAlignment="0" applyProtection="0"/>
    <xf numFmtId="0" fontId="55" fillId="0" borderId="0" applyFont="0" applyFill="0" applyBorder="0" applyAlignment="0" applyProtection="0"/>
    <xf numFmtId="15" fontId="74" fillId="0" borderId="0"/>
    <xf numFmtId="199" fontId="75" fillId="0" borderId="0"/>
    <xf numFmtId="0" fontId="76" fillId="88" borderId="0" applyNumberFormat="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6" fillId="89" borderId="0" applyNumberFormat="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6" fillId="90" borderId="0" applyNumberFormat="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38" borderId="14" applyNumberFormat="0" applyAlignment="0" applyProtection="0"/>
    <xf numFmtId="200" fontId="79" fillId="0" borderId="12">
      <alignment horizontal="center"/>
    </xf>
    <xf numFmtId="201" fontId="30" fillId="0" borderId="0" applyFont="0" applyFill="0" applyBorder="0" applyAlignment="0" applyProtection="0"/>
    <xf numFmtId="202" fontId="80" fillId="0" borderId="0"/>
    <xf numFmtId="168" fontId="81" fillId="0" borderId="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203" fontId="84" fillId="0" borderId="0" applyFont="0" applyFill="0" applyBorder="0" applyAlignment="0" applyProtection="0"/>
    <xf numFmtId="204" fontId="84" fillId="0" borderId="0" applyFont="0" applyFill="0" applyBorder="0" applyAlignment="0" applyProtection="0"/>
    <xf numFmtId="0" fontId="85" fillId="0" borderId="0" applyNumberFormat="0" applyBorder="0" applyProtection="0">
      <alignment vertical="center"/>
    </xf>
    <xf numFmtId="0" fontId="86" fillId="0" borderId="0">
      <alignment vertical="center"/>
    </xf>
    <xf numFmtId="205" fontId="87" fillId="0" borderId="0">
      <protection locked="0"/>
    </xf>
    <xf numFmtId="205" fontId="87" fillId="0" borderId="0">
      <protection locked="0"/>
    </xf>
    <xf numFmtId="205" fontId="87" fillId="0" borderId="0">
      <protection locked="0"/>
    </xf>
    <xf numFmtId="205" fontId="87" fillId="0" borderId="0">
      <protection locked="0"/>
    </xf>
    <xf numFmtId="205" fontId="87" fillId="0" borderId="0">
      <protection locked="0"/>
    </xf>
    <xf numFmtId="205" fontId="87" fillId="0" borderId="0">
      <protection locked="0"/>
    </xf>
    <xf numFmtId="205" fontId="87" fillId="0" borderId="0">
      <protection locked="0"/>
    </xf>
    <xf numFmtId="0" fontId="79" fillId="0" borderId="0"/>
    <xf numFmtId="0" fontId="51" fillId="0" borderId="0">
      <protection locked="0"/>
    </xf>
    <xf numFmtId="206" fontId="51" fillId="0" borderId="0">
      <protection locked="0"/>
    </xf>
    <xf numFmtId="3" fontId="55" fillId="0" borderId="0" applyFont="0" applyFill="0" applyBorder="0" applyAlignment="0" applyProtection="0"/>
    <xf numFmtId="3" fontId="55" fillId="0" borderId="0" applyFont="0" applyFill="0" applyBorder="0" applyAlignment="0" applyProtection="0"/>
    <xf numFmtId="2" fontId="73" fillId="0" borderId="0" applyFont="0" applyFill="0" applyBorder="0" applyAlignment="0" applyProtection="0"/>
    <xf numFmtId="0" fontId="88" fillId="0" borderId="0"/>
    <xf numFmtId="0" fontId="29" fillId="0" borderId="0"/>
    <xf numFmtId="206" fontId="51" fillId="0" borderId="0">
      <protection locked="0"/>
    </xf>
    <xf numFmtId="167" fontId="89" fillId="0" borderId="0" applyProtection="0"/>
    <xf numFmtId="167" fontId="90" fillId="0" borderId="0" applyProtection="0"/>
    <xf numFmtId="167" fontId="91" fillId="0" borderId="0" applyProtection="0"/>
    <xf numFmtId="0" fontId="32" fillId="0" borderId="23"/>
    <xf numFmtId="0" fontId="92" fillId="35" borderId="0" applyNumberFormat="0" applyBorder="0" applyAlignment="0" applyProtection="0"/>
    <xf numFmtId="0" fontId="93" fillId="91" borderId="0" applyNumberFormat="0" applyBorder="0" applyAlignment="0" applyProtection="0"/>
    <xf numFmtId="38" fontId="32" fillId="86" borderId="0" applyNumberFormat="0" applyBorder="0" applyAlignment="0" applyProtection="0"/>
    <xf numFmtId="167" fontId="71" fillId="0" borderId="0" applyProtection="0"/>
    <xf numFmtId="0" fontId="94" fillId="0" borderId="0"/>
    <xf numFmtId="0" fontId="94" fillId="0" borderId="24" applyNumberFormat="0" applyAlignment="0" applyProtection="0">
      <alignment horizontal="left" vertical="center"/>
    </xf>
    <xf numFmtId="0" fontId="94" fillId="0" borderId="12">
      <alignment horizontal="left" vertical="center"/>
    </xf>
    <xf numFmtId="167" fontId="95" fillId="0" borderId="0" applyNumberFormat="0" applyFont="0" applyFill="0" applyAlignment="0" applyProtection="0"/>
    <xf numFmtId="0" fontId="96" fillId="0" borderId="25" applyNumberFormat="0" applyFill="0" applyAlignment="0" applyProtection="0"/>
    <xf numFmtId="167" fontId="97" fillId="0" borderId="0" applyNumberFormat="0" applyFont="0" applyFill="0" applyAlignment="0" applyProtection="0"/>
    <xf numFmtId="0" fontId="98" fillId="0" borderId="26" applyNumberFormat="0" applyFill="0" applyAlignment="0" applyProtection="0"/>
    <xf numFmtId="0" fontId="99" fillId="0" borderId="27" applyNumberFormat="0" applyFill="0" applyAlignment="0" applyProtection="0"/>
    <xf numFmtId="0" fontId="100" fillId="0" borderId="28" applyNumberFormat="0" applyFill="0" applyAlignment="0" applyProtection="0"/>
    <xf numFmtId="0" fontId="99" fillId="0" borderId="0" applyNumberFormat="0" applyFill="0" applyBorder="0" applyAlignment="0" applyProtection="0"/>
    <xf numFmtId="0" fontId="100" fillId="0" borderId="0" applyNumberFormat="0" applyFill="0" applyBorder="0" applyAlignment="0" applyProtection="0"/>
    <xf numFmtId="0" fontId="101" fillId="0" borderId="0">
      <protection locked="0"/>
    </xf>
    <xf numFmtId="0" fontId="101" fillId="0" borderId="0">
      <protection locked="0"/>
    </xf>
    <xf numFmtId="0" fontId="102" fillId="0" borderId="0" applyNumberFormat="0" applyFill="0" applyBorder="0" applyAlignment="0" applyProtection="0">
      <alignment vertical="top"/>
      <protection locked="0"/>
    </xf>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alignment vertical="top"/>
      <protection locked="0"/>
    </xf>
    <xf numFmtId="0" fontId="108" fillId="0" borderId="0"/>
    <xf numFmtId="207" fontId="33" fillId="0" borderId="0" applyFont="0" applyFill="0" applyBorder="0" applyAlignment="0" applyProtection="0"/>
    <xf numFmtId="208" fontId="33" fillId="0" borderId="0" applyFont="0" applyFill="0" applyBorder="0" applyAlignment="0" applyProtection="0"/>
    <xf numFmtId="10" fontId="32" fillId="92" borderId="11" applyNumberFormat="0" applyBorder="0" applyAlignment="0" applyProtection="0"/>
    <xf numFmtId="0" fontId="78" fillId="38" borderId="14" applyNumberFormat="0" applyAlignment="0" applyProtection="0"/>
    <xf numFmtId="0" fontId="109" fillId="52" borderId="15" applyNumberFormat="0" applyAlignment="0" applyProtection="0"/>
    <xf numFmtId="0" fontId="48" fillId="34" borderId="0" applyNumberFormat="0" applyBorder="0" applyAlignment="0" applyProtection="0"/>
    <xf numFmtId="0" fontId="110" fillId="0" borderId="0" applyNumberFormat="0" applyFill="0" applyBorder="0" applyAlignment="0" applyProtection="0">
      <alignment vertical="top"/>
      <protection locked="0"/>
    </xf>
    <xf numFmtId="15" fontId="30" fillId="0" borderId="0"/>
    <xf numFmtId="209" fontId="43" fillId="0" borderId="0"/>
    <xf numFmtId="210" fontId="81" fillId="41" borderId="0" applyBorder="0" applyProtection="0"/>
    <xf numFmtId="0" fontId="111" fillId="0" borderId="0" applyNumberFormat="0" applyFill="0" applyBorder="0" applyAlignment="0" applyProtection="0">
      <alignment vertical="top"/>
      <protection locked="0"/>
    </xf>
    <xf numFmtId="167" fontId="112" fillId="0" borderId="0"/>
    <xf numFmtId="167" fontId="113" fillId="0" borderId="0" applyProtection="0"/>
    <xf numFmtId="0" fontId="56" fillId="0" borderId="17" applyNumberFormat="0" applyFill="0" applyAlignment="0" applyProtection="0"/>
    <xf numFmtId="0" fontId="114" fillId="0" borderId="29" applyNumberFormat="0" applyFill="0" applyAlignment="0" applyProtection="0"/>
    <xf numFmtId="0" fontId="115" fillId="0" borderId="13">
      <alignment horizontal="left"/>
      <protection locked="0"/>
    </xf>
    <xf numFmtId="0" fontId="116" fillId="0" borderId="0" applyNumberFormat="0" applyFill="0" applyBorder="0" applyAlignment="0" applyProtection="0">
      <alignment vertical="top"/>
      <protection locked="0"/>
    </xf>
    <xf numFmtId="211" fontId="55" fillId="0" borderId="0" applyFont="0" applyFill="0" applyBorder="0" applyAlignment="0" applyProtection="0"/>
    <xf numFmtId="212" fontId="117"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213" fontId="30" fillId="0" borderId="0" applyFont="0" applyFill="0" applyBorder="0" applyAlignment="0" applyProtection="0"/>
    <xf numFmtId="214" fontId="30" fillId="0" borderId="0" applyFont="0" applyFill="0" applyBorder="0" applyAlignment="0" applyProtection="0"/>
    <xf numFmtId="164" fontId="55" fillId="0" borderId="0" applyFont="0" applyFill="0" applyBorder="0" applyAlignment="0" applyProtection="0"/>
    <xf numFmtId="170" fontId="34" fillId="0" borderId="0"/>
    <xf numFmtId="215" fontId="79" fillId="0" borderId="0" applyFont="0" applyFill="0" applyBorder="0" applyAlignment="0" applyProtection="0"/>
    <xf numFmtId="216" fontId="79" fillId="0" borderId="0" applyFont="0" applyFill="0" applyBorder="0" applyAlignment="0" applyProtection="0"/>
    <xf numFmtId="217" fontId="51" fillId="0" borderId="0">
      <protection locked="0"/>
    </xf>
    <xf numFmtId="165" fontId="25" fillId="0" borderId="0" applyFont="0" applyFill="0" applyBorder="0" applyAlignment="0" applyProtection="0"/>
    <xf numFmtId="166" fontId="25" fillId="0" borderId="0" applyFont="0" applyFill="0" applyBorder="0" applyAlignment="0" applyProtection="0"/>
    <xf numFmtId="218" fontId="79" fillId="0" borderId="0" applyFont="0" applyFill="0" applyBorder="0" applyAlignment="0" applyProtection="0"/>
    <xf numFmtId="219" fontId="79" fillId="0" borderId="0" applyFont="0" applyFill="0" applyBorder="0" applyAlignment="0" applyProtection="0"/>
    <xf numFmtId="220" fontId="51" fillId="0" borderId="0">
      <protection locked="0"/>
    </xf>
    <xf numFmtId="221" fontId="51" fillId="0" borderId="0">
      <protection locked="0"/>
    </xf>
    <xf numFmtId="3" fontId="33" fillId="0" borderId="0" applyFont="0"/>
    <xf numFmtId="222" fontId="118" fillId="0" borderId="0"/>
    <xf numFmtId="0" fontId="119" fillId="0" borderId="0"/>
    <xf numFmtId="0" fontId="120" fillId="0" borderId="0"/>
    <xf numFmtId="0" fontId="121" fillId="93" borderId="0" applyNumberFormat="0" applyBorder="0" applyAlignment="0" applyProtection="0"/>
    <xf numFmtId="0" fontId="122" fillId="52" borderId="0" applyNumberFormat="0" applyBorder="0" applyAlignment="0" applyProtection="0"/>
    <xf numFmtId="0" fontId="121" fillId="93" borderId="0" applyNumberFormat="0" applyBorder="0" applyAlignment="0" applyProtection="0"/>
    <xf numFmtId="0" fontId="123" fillId="0" borderId="0"/>
    <xf numFmtId="0" fontId="86" fillId="0" borderId="0"/>
    <xf numFmtId="0" fontId="29" fillId="0" borderId="0"/>
    <xf numFmtId="0" fontId="29" fillId="0" borderId="0"/>
    <xf numFmtId="0" fontId="124" fillId="0" borderId="0"/>
    <xf numFmtId="0" fontId="124" fillId="0" borderId="0"/>
    <xf numFmtId="0" fontId="124" fillId="0" borderId="0"/>
    <xf numFmtId="0" fontId="80" fillId="0" borderId="0"/>
    <xf numFmtId="0" fontId="72" fillId="0" borderId="0"/>
    <xf numFmtId="0" fontId="72" fillId="0" borderId="0"/>
    <xf numFmtId="0" fontId="72" fillId="0" borderId="0"/>
    <xf numFmtId="0" fontId="72" fillId="0" borderId="0"/>
    <xf numFmtId="0" fontId="41" fillId="0" borderId="0" applyNumberFormat="0" applyBorder="0" applyProtection="0"/>
    <xf numFmtId="0" fontId="125" fillId="0" borderId="0" applyNumberFormat="0" applyBorder="0" applyProtection="0"/>
    <xf numFmtId="0" fontId="125" fillId="0" borderId="0" applyNumberFormat="0" applyBorder="0" applyProtection="0"/>
    <xf numFmtId="0" fontId="125" fillId="0" borderId="0" applyNumberFormat="0" applyBorder="0" applyProtection="0"/>
    <xf numFmtId="0" fontId="125" fillId="0" borderId="0" applyNumberFormat="0" applyBorder="0" applyProtection="0"/>
    <xf numFmtId="0" fontId="125" fillId="0" borderId="0" applyNumberFormat="0" applyBorder="0" applyProtection="0"/>
    <xf numFmtId="0" fontId="36" fillId="0" borderId="0" applyNumberFormat="0" applyBorder="0" applyProtection="0"/>
    <xf numFmtId="0" fontId="41" fillId="0" borderId="0" applyNumberFormat="0" applyBorder="0" applyProtection="0"/>
    <xf numFmtId="0" fontId="41" fillId="0" borderId="0" applyNumberFormat="0" applyBorder="0" applyProtection="0"/>
    <xf numFmtId="0" fontId="41" fillId="0" borderId="0" applyNumberFormat="0" applyBorder="0" applyProtection="0"/>
    <xf numFmtId="0" fontId="71" fillId="0" borderId="0"/>
    <xf numFmtId="0" fontId="13" fillId="0" borderId="0"/>
    <xf numFmtId="0" fontId="30" fillId="0" borderId="0"/>
    <xf numFmtId="0" fontId="36" fillId="0" borderId="0" applyNumberFormat="0" applyBorder="0" applyProtection="0"/>
    <xf numFmtId="0" fontId="30" fillId="0" borderId="0"/>
    <xf numFmtId="0" fontId="36" fillId="0" borderId="0" applyNumberFormat="0" applyBorder="0" applyProtection="0"/>
    <xf numFmtId="0" fontId="41" fillId="0" borderId="0" applyNumberFormat="0" applyBorder="0" applyProtection="0"/>
    <xf numFmtId="0" fontId="36" fillId="0" borderId="0" applyNumberFormat="0" applyBorder="0" applyProtection="0"/>
    <xf numFmtId="0" fontId="126" fillId="0" borderId="0"/>
    <xf numFmtId="0" fontId="30" fillId="0" borderId="0"/>
    <xf numFmtId="0" fontId="68" fillId="0" borderId="0" applyNumberFormat="0" applyFont="0" applyBorder="0" applyProtection="0"/>
    <xf numFmtId="0" fontId="68" fillId="0" borderId="0" applyNumberFormat="0" applyFont="0" applyBorder="0" applyProtection="0"/>
    <xf numFmtId="0" fontId="125" fillId="0" borderId="0" applyNumberFormat="0" applyBorder="0" applyProtection="0"/>
    <xf numFmtId="0" fontId="68" fillId="0" borderId="0" applyNumberFormat="0" applyFont="0" applyBorder="0" applyProtection="0"/>
    <xf numFmtId="0" fontId="30" fillId="0" borderId="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30" fillId="0" borderId="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68" fillId="0" borderId="0" applyNumberFormat="0" applyFont="0" applyBorder="0" applyProtection="0"/>
    <xf numFmtId="0" fontId="30" fillId="0" borderId="0"/>
    <xf numFmtId="0" fontId="41" fillId="0" borderId="0" applyNumberFormat="0" applyBorder="0" applyProtection="0"/>
    <xf numFmtId="0" fontId="41" fillId="0" borderId="0" applyNumberFormat="0" applyBorder="0" applyProtection="0"/>
    <xf numFmtId="0" fontId="2" fillId="0" borderId="0"/>
    <xf numFmtId="0" fontId="125" fillId="0" borderId="0" applyNumberFormat="0" applyBorder="0" applyProtection="0"/>
    <xf numFmtId="0" fontId="68" fillId="0" borderId="0"/>
    <xf numFmtId="0" fontId="127" fillId="0" borderId="0" applyNumberFormat="0" applyBorder="0" applyProtection="0"/>
    <xf numFmtId="223" fontId="75" fillId="0" borderId="0" applyFill="0" applyBorder="0" applyAlignment="0" applyProtection="0">
      <alignment horizontal="right"/>
    </xf>
    <xf numFmtId="0" fontId="84" fillId="0" borderId="0"/>
    <xf numFmtId="0" fontId="117" fillId="0" borderId="0"/>
    <xf numFmtId="0" fontId="129" fillId="0" borderId="0"/>
    <xf numFmtId="0" fontId="30" fillId="87" borderId="22" applyNumberFormat="0" applyFont="0" applyAlignment="0" applyProtection="0"/>
    <xf numFmtId="0" fontId="68" fillId="41" borderId="30" applyNumberFormat="0" applyFont="0" applyAlignment="0" applyProtection="0"/>
    <xf numFmtId="0" fontId="130" fillId="0" borderId="13"/>
    <xf numFmtId="4" fontId="131" fillId="0" borderId="0" applyFont="0" applyFill="0" applyBorder="0" applyAlignment="0" applyProtection="0"/>
    <xf numFmtId="4" fontId="75" fillId="0" borderId="0" applyFont="0" applyFill="0" applyBorder="0" applyAlignment="0" applyProtection="0">
      <alignment horizontal="left"/>
    </xf>
    <xf numFmtId="49" fontId="132" fillId="0" borderId="0"/>
    <xf numFmtId="49" fontId="34" fillId="0" borderId="0"/>
    <xf numFmtId="0" fontId="133" fillId="81" borderId="31" applyNumberFormat="0" applyAlignment="0" applyProtection="0"/>
    <xf numFmtId="0" fontId="134" fillId="42" borderId="32" applyNumberFormat="0" applyAlignment="0" applyProtection="0"/>
    <xf numFmtId="0" fontId="79" fillId="0" borderId="0" applyFont="0" applyFill="0" applyBorder="0" applyAlignment="0" applyProtection="0"/>
    <xf numFmtId="0" fontId="79" fillId="0" borderId="0" applyFont="0" applyFill="0" applyBorder="0" applyAlignment="0" applyProtection="0"/>
    <xf numFmtId="0" fontId="135" fillId="0" borderId="0"/>
    <xf numFmtId="0" fontId="36" fillId="0" borderId="0" applyNumberFormat="0" applyBorder="0" applyProtection="0"/>
    <xf numFmtId="0" fontId="36" fillId="0" borderId="0" applyNumberFormat="0" applyBorder="0" applyProtection="0"/>
    <xf numFmtId="224" fontId="84" fillId="0" borderId="0" applyFont="0" applyFill="0" applyBorder="0" applyAlignment="0" applyProtection="0"/>
    <xf numFmtId="225" fontId="84" fillId="0" borderId="0" applyFont="0" applyFill="0" applyBorder="0" applyAlignment="0" applyProtection="0"/>
    <xf numFmtId="0" fontId="29" fillId="0" borderId="0"/>
    <xf numFmtId="10" fontId="30"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226" fontId="33" fillId="0" borderId="0" applyFont="0" applyFill="0" applyBorder="0" applyAlignment="0" applyProtection="0"/>
    <xf numFmtId="227" fontId="38" fillId="0" borderId="0" applyFont="0" applyFill="0" applyBorder="0" applyAlignment="0" applyProtection="0"/>
    <xf numFmtId="228" fontId="38" fillId="0" borderId="0" applyFont="0" applyFill="0" applyBorder="0" applyAlignment="0" applyProtection="0"/>
    <xf numFmtId="229" fontId="51" fillId="0" borderId="0">
      <protection locked="0"/>
    </xf>
    <xf numFmtId="2" fontId="55" fillId="0" borderId="0" applyFont="0" applyFill="0" applyBorder="0" applyAlignment="0" applyProtection="0"/>
    <xf numFmtId="168" fontId="81" fillId="94" borderId="0" applyBorder="0" applyProtection="0"/>
    <xf numFmtId="168" fontId="81" fillId="94" borderId="0" applyBorder="0" applyProtection="0"/>
    <xf numFmtId="230" fontId="51" fillId="0" borderId="0">
      <protection locked="0"/>
    </xf>
    <xf numFmtId="231" fontId="30" fillId="0" borderId="0" applyFont="0" applyFill="0" applyBorder="0" applyAlignment="0" applyProtection="0"/>
    <xf numFmtId="229" fontId="51" fillId="0" borderId="0">
      <protection locked="0"/>
    </xf>
    <xf numFmtId="232" fontId="75" fillId="0" borderId="0" applyFill="0" applyBorder="0" applyAlignment="0"/>
    <xf numFmtId="167" fontId="136" fillId="0" borderId="0"/>
    <xf numFmtId="0"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0" fontId="137" fillId="0" borderId="33">
      <alignment horizontal="center"/>
    </xf>
    <xf numFmtId="3" fontId="79" fillId="0" borderId="0" applyFont="0" applyFill="0" applyBorder="0" applyAlignment="0" applyProtection="0"/>
    <xf numFmtId="0" fontId="79" fillId="95" borderId="0" applyNumberFormat="0" applyFont="0" applyBorder="0" applyAlignment="0" applyProtection="0"/>
    <xf numFmtId="0" fontId="38" fillId="0" borderId="0"/>
    <xf numFmtId="230" fontId="51" fillId="0" borderId="0">
      <protection locked="0"/>
    </xf>
    <xf numFmtId="233" fontId="51" fillId="0" borderId="0">
      <protection locked="0"/>
    </xf>
    <xf numFmtId="0" fontId="138" fillId="0" borderId="13" applyNumberFormat="0" applyFill="0" applyBorder="0" applyAlignment="0" applyProtection="0">
      <protection hidden="1"/>
    </xf>
    <xf numFmtId="168" fontId="139" fillId="0" borderId="0"/>
    <xf numFmtId="167" fontId="16" fillId="0" borderId="0" applyFill="0" applyBorder="0" applyProtection="0"/>
    <xf numFmtId="4" fontId="140" fillId="93" borderId="34" applyNumberFormat="0" applyProtection="0">
      <alignment vertical="center"/>
    </xf>
    <xf numFmtId="4" fontId="141" fillId="96" borderId="35" applyProtection="0">
      <alignment vertical="center"/>
    </xf>
    <xf numFmtId="4" fontId="141" fillId="96" borderId="35" applyProtection="0">
      <alignment vertical="center"/>
    </xf>
    <xf numFmtId="4" fontId="142" fillId="93" borderId="34" applyNumberFormat="0" applyProtection="0">
      <alignment vertical="center"/>
    </xf>
    <xf numFmtId="4" fontId="143" fillId="96" borderId="35" applyProtection="0">
      <alignment vertical="center"/>
    </xf>
    <xf numFmtId="4" fontId="143" fillId="96" borderId="35" applyProtection="0">
      <alignment vertical="center"/>
    </xf>
    <xf numFmtId="4" fontId="140" fillId="93" borderId="34" applyNumberFormat="0" applyProtection="0">
      <alignment horizontal="left" vertical="center" indent="1"/>
    </xf>
    <xf numFmtId="4" fontId="141" fillId="96" borderId="35" applyProtection="0">
      <alignment horizontal="left" vertical="center" indent="1"/>
    </xf>
    <xf numFmtId="4" fontId="141" fillId="96" borderId="35" applyProtection="0">
      <alignment horizontal="left" vertical="center" indent="1"/>
    </xf>
    <xf numFmtId="0" fontId="140" fillId="93" borderId="34" applyNumberFormat="0" applyProtection="0">
      <alignment horizontal="left" vertical="top" indent="1"/>
    </xf>
    <xf numFmtId="0" fontId="141" fillId="96" borderId="35" applyNumberFormat="0" applyProtection="0">
      <alignment horizontal="left" vertical="top" indent="1"/>
    </xf>
    <xf numFmtId="0" fontId="141" fillId="96" borderId="35" applyNumberFormat="0" applyProtection="0">
      <alignment horizontal="left" vertical="top" indent="1"/>
    </xf>
    <xf numFmtId="4" fontId="140" fillId="97" borderId="0" applyNumberFormat="0" applyProtection="0">
      <alignment horizontal="left" vertical="center" indent="1"/>
    </xf>
    <xf numFmtId="4" fontId="144" fillId="39" borderId="0" applyBorder="0" applyProtection="0">
      <alignment horizontal="left" vertical="center" indent="1"/>
    </xf>
    <xf numFmtId="4" fontId="144" fillId="39" borderId="0" applyBorder="0" applyProtection="0">
      <alignment horizontal="left" vertical="center" indent="1"/>
    </xf>
    <xf numFmtId="4" fontId="145" fillId="98" borderId="36" applyNumberFormat="0" applyProtection="0">
      <alignment vertical="center"/>
    </xf>
    <xf numFmtId="4" fontId="131" fillId="34" borderId="34" applyNumberFormat="0" applyProtection="0">
      <alignment horizontal="right" vertical="center"/>
    </xf>
    <xf numFmtId="4" fontId="36" fillId="44" borderId="35" applyProtection="0">
      <alignment horizontal="right" vertical="center"/>
    </xf>
    <xf numFmtId="4" fontId="36" fillId="44" borderId="35" applyProtection="0">
      <alignment horizontal="right" vertical="center"/>
    </xf>
    <xf numFmtId="4" fontId="131" fillId="46" borderId="34" applyNumberFormat="0" applyProtection="0">
      <alignment horizontal="right" vertical="center"/>
    </xf>
    <xf numFmtId="4" fontId="36" fillId="40" borderId="35" applyProtection="0">
      <alignment horizontal="right" vertical="center"/>
    </xf>
    <xf numFmtId="4" fontId="36" fillId="40" borderId="35" applyProtection="0">
      <alignment horizontal="right" vertical="center"/>
    </xf>
    <xf numFmtId="4" fontId="131" fillId="68" borderId="34" applyNumberFormat="0" applyProtection="0">
      <alignment horizontal="right" vertical="center"/>
    </xf>
    <xf numFmtId="4" fontId="36" fillId="99" borderId="35" applyProtection="0">
      <alignment horizontal="right" vertical="center"/>
    </xf>
    <xf numFmtId="4" fontId="36" fillId="99" borderId="35" applyProtection="0">
      <alignment horizontal="right" vertical="center"/>
    </xf>
    <xf numFmtId="4" fontId="146" fillId="84" borderId="36" applyNumberFormat="0" applyProtection="0">
      <alignment vertical="center"/>
    </xf>
    <xf numFmtId="4" fontId="131" fillId="48" borderId="34" applyNumberFormat="0" applyProtection="0">
      <alignment horizontal="right" vertical="center"/>
    </xf>
    <xf numFmtId="4" fontId="36" fillId="100" borderId="35" applyProtection="0">
      <alignment horizontal="right" vertical="center"/>
    </xf>
    <xf numFmtId="4" fontId="36" fillId="100" borderId="35" applyProtection="0">
      <alignment horizontal="right" vertical="center"/>
    </xf>
    <xf numFmtId="4" fontId="131" fillId="56" borderId="34" applyNumberFormat="0" applyProtection="0">
      <alignment horizontal="right" vertical="center"/>
    </xf>
    <xf numFmtId="4" fontId="36" fillId="80" borderId="35" applyProtection="0">
      <alignment horizontal="right" vertical="center"/>
    </xf>
    <xf numFmtId="4" fontId="36" fillId="80" borderId="35" applyProtection="0">
      <alignment horizontal="right" vertical="center"/>
    </xf>
    <xf numFmtId="4" fontId="131" fillId="79" borderId="34" applyNumberFormat="0" applyProtection="0">
      <alignment horizontal="right" vertical="center"/>
    </xf>
    <xf numFmtId="4" fontId="36" fillId="101" borderId="35" applyProtection="0">
      <alignment horizontal="right" vertical="center"/>
    </xf>
    <xf numFmtId="4" fontId="36" fillId="101" borderId="35" applyProtection="0">
      <alignment horizontal="right" vertical="center"/>
    </xf>
    <xf numFmtId="4" fontId="145" fillId="102" borderId="36" applyNumberFormat="0" applyProtection="0">
      <alignment vertical="center"/>
    </xf>
    <xf numFmtId="4" fontId="131" fillId="74" borderId="34" applyNumberFormat="0" applyProtection="0">
      <alignment horizontal="right" vertical="center"/>
    </xf>
    <xf numFmtId="4" fontId="36" fillId="50" borderId="35" applyProtection="0">
      <alignment horizontal="right" vertical="center"/>
    </xf>
    <xf numFmtId="4" fontId="36" fillId="50" borderId="35" applyProtection="0">
      <alignment horizontal="right" vertical="center"/>
    </xf>
    <xf numFmtId="4" fontId="131" fillId="103" borderId="34" applyNumberFormat="0" applyProtection="0">
      <alignment horizontal="right" vertical="center"/>
    </xf>
    <xf numFmtId="4" fontId="36" fillId="104" borderId="35" applyProtection="0">
      <alignment horizontal="right" vertical="center"/>
    </xf>
    <xf numFmtId="4" fontId="36" fillId="104" borderId="35" applyProtection="0">
      <alignment horizontal="right" vertical="center"/>
    </xf>
    <xf numFmtId="4" fontId="131" fillId="47" borderId="34" applyNumberFormat="0" applyProtection="0">
      <alignment horizontal="right" vertical="center"/>
    </xf>
    <xf numFmtId="4" fontId="36" fillId="94" borderId="35" applyProtection="0">
      <alignment horizontal="right" vertical="center"/>
    </xf>
    <xf numFmtId="4" fontId="36" fillId="94" borderId="35" applyProtection="0">
      <alignment horizontal="right" vertical="center"/>
    </xf>
    <xf numFmtId="4" fontId="147" fillId="98" borderId="36" applyNumberFormat="0" applyProtection="0">
      <alignment vertical="center"/>
    </xf>
    <xf numFmtId="4" fontId="140" fillId="105" borderId="37" applyNumberFormat="0" applyProtection="0">
      <alignment horizontal="left" vertical="center" indent="1"/>
    </xf>
    <xf numFmtId="4" fontId="141" fillId="0" borderId="38" applyFill="0" applyProtection="0">
      <alignment horizontal="left" vertical="center" indent="1"/>
    </xf>
    <xf numFmtId="4" fontId="141" fillId="0" borderId="38" applyFill="0" applyProtection="0">
      <alignment horizontal="left" vertical="center" indent="1"/>
    </xf>
    <xf numFmtId="4" fontId="131" fillId="106" borderId="0" applyNumberFormat="0" applyProtection="0">
      <alignment horizontal="left" vertical="center" indent="1"/>
    </xf>
    <xf numFmtId="4" fontId="36" fillId="71" borderId="0" applyBorder="0" applyProtection="0">
      <alignment horizontal="left" vertical="center" indent="1"/>
    </xf>
    <xf numFmtId="4" fontId="36" fillId="71" borderId="0" applyBorder="0" applyProtection="0">
      <alignment horizontal="left" vertical="center" indent="1"/>
    </xf>
    <xf numFmtId="4" fontId="148" fillId="107" borderId="0" applyNumberFormat="0" applyProtection="0">
      <alignment horizontal="left" vertical="center" indent="1"/>
    </xf>
    <xf numFmtId="4" fontId="149" fillId="49" borderId="0" applyBorder="0" applyProtection="0">
      <alignment horizontal="left" vertical="center" indent="1"/>
    </xf>
    <xf numFmtId="4" fontId="149" fillId="49" borderId="0" applyBorder="0" applyProtection="0">
      <alignment horizontal="left" vertical="center" indent="1"/>
    </xf>
    <xf numFmtId="4" fontId="131" fillId="97" borderId="34" applyNumberFormat="0" applyProtection="0">
      <alignment horizontal="right" vertical="center"/>
    </xf>
    <xf numFmtId="4" fontId="36" fillId="39" borderId="35" applyProtection="0">
      <alignment horizontal="right" vertical="center"/>
    </xf>
    <xf numFmtId="4" fontId="36" fillId="39" borderId="35" applyProtection="0">
      <alignment horizontal="right" vertical="center"/>
    </xf>
    <xf numFmtId="4" fontId="150" fillId="83" borderId="36" applyNumberFormat="0" applyProtection="0">
      <alignment horizontal="left" vertical="center" indent="1"/>
    </xf>
    <xf numFmtId="4" fontId="31" fillId="106" borderId="0" applyNumberFormat="0" applyProtection="0">
      <alignment horizontal="left" vertical="center" indent="1"/>
    </xf>
    <xf numFmtId="4" fontId="36" fillId="71" borderId="0" applyBorder="0" applyProtection="0">
      <alignment horizontal="left" vertical="center" indent="1"/>
    </xf>
    <xf numFmtId="4" fontId="36" fillId="71" borderId="0" applyBorder="0" applyProtection="0">
      <alignment horizontal="left" vertical="center" indent="1"/>
    </xf>
    <xf numFmtId="4" fontId="31" fillId="97" borderId="0" applyNumberFormat="0" applyProtection="0">
      <alignment horizontal="left" vertical="center" indent="1"/>
    </xf>
    <xf numFmtId="4" fontId="36" fillId="39" borderId="0" applyBorder="0" applyProtection="0">
      <alignment horizontal="left" vertical="center" indent="1"/>
    </xf>
    <xf numFmtId="4" fontId="36" fillId="39" borderId="0" applyBorder="0" applyProtection="0">
      <alignment horizontal="left" vertical="center" indent="1"/>
    </xf>
    <xf numFmtId="0" fontId="30" fillId="107" borderId="34" applyNumberFormat="0" applyProtection="0">
      <alignment horizontal="left" vertical="center" indent="1"/>
    </xf>
    <xf numFmtId="0" fontId="25" fillId="0" borderId="0" applyNumberFormat="0" applyProtection="0">
      <alignment horizontal="left" vertical="center" wrapText="1" indent="1" shrinkToFit="1"/>
    </xf>
    <xf numFmtId="0" fontId="151" fillId="0" borderId="0" applyNumberFormat="0" applyBorder="0" applyProtection="0">
      <alignment horizontal="left" vertical="center" wrapText="1" indent="1" shrinkToFit="1"/>
    </xf>
    <xf numFmtId="0" fontId="30" fillId="107" borderId="34" applyNumberFormat="0" applyProtection="0">
      <alignment horizontal="left" vertical="top" indent="1"/>
    </xf>
    <xf numFmtId="0" fontId="36" fillId="49" borderId="35" applyNumberFormat="0" applyProtection="0">
      <alignment horizontal="left" vertical="top" indent="1"/>
    </xf>
    <xf numFmtId="0" fontId="36" fillId="49" borderId="35" applyNumberFormat="0" applyProtection="0">
      <alignment horizontal="left" vertical="top" indent="1"/>
    </xf>
    <xf numFmtId="0" fontId="30" fillId="97" borderId="34" applyNumberFormat="0" applyProtection="0">
      <alignment horizontal="left" vertical="center" indent="1"/>
    </xf>
    <xf numFmtId="0" fontId="25" fillId="0" borderId="0" applyNumberFormat="0" applyProtection="0">
      <alignment horizontal="left" wrapText="1" indent="1" shrinkToFit="1"/>
    </xf>
    <xf numFmtId="0" fontId="151" fillId="0" borderId="0" applyNumberFormat="0" applyBorder="0" applyProtection="0">
      <alignment horizontal="left" wrapText="1" indent="1" shrinkToFit="1"/>
    </xf>
    <xf numFmtId="0" fontId="30" fillId="97" borderId="34" applyNumberFormat="0" applyProtection="0">
      <alignment horizontal="left" vertical="top" indent="1"/>
    </xf>
    <xf numFmtId="0" fontId="36" fillId="39" borderId="35" applyNumberFormat="0" applyProtection="0">
      <alignment horizontal="left" vertical="top" indent="1"/>
    </xf>
    <xf numFmtId="0" fontId="36" fillId="39" borderId="35" applyNumberFormat="0" applyProtection="0">
      <alignment horizontal="left" vertical="top" indent="1"/>
    </xf>
    <xf numFmtId="0" fontId="30" fillId="45" borderId="34" applyNumberFormat="0" applyProtection="0">
      <alignment horizontal="left" vertical="center" indent="1"/>
    </xf>
    <xf numFmtId="0" fontId="25" fillId="0" borderId="0" applyNumberFormat="0" applyProtection="0">
      <alignment horizontal="left" vertical="center" wrapText="1" indent="1" shrinkToFit="1"/>
    </xf>
    <xf numFmtId="0" fontId="151" fillId="0" borderId="0" applyNumberFormat="0" applyBorder="0" applyProtection="0">
      <alignment horizontal="left" vertical="center" wrapText="1" indent="1" shrinkToFit="1"/>
    </xf>
    <xf numFmtId="0" fontId="30" fillId="45" borderId="34" applyNumberFormat="0" applyProtection="0">
      <alignment horizontal="left" vertical="top" indent="1"/>
    </xf>
    <xf numFmtId="0" fontId="36" fillId="43" borderId="35" applyNumberFormat="0" applyProtection="0">
      <alignment horizontal="left" vertical="top" indent="1"/>
    </xf>
    <xf numFmtId="0" fontId="36" fillId="43" borderId="35" applyNumberFormat="0" applyProtection="0">
      <alignment horizontal="left" vertical="top" indent="1"/>
    </xf>
    <xf numFmtId="0" fontId="30" fillId="106" borderId="34" applyNumberFormat="0" applyProtection="0">
      <alignment horizontal="left" vertical="center" indent="1"/>
    </xf>
    <xf numFmtId="0" fontId="25" fillId="0" borderId="0" applyNumberFormat="0" applyProtection="0">
      <alignment horizontal="left" vertical="center" wrapText="1" indent="1" shrinkToFit="1"/>
    </xf>
    <xf numFmtId="0" fontId="151" fillId="0" borderId="0" applyNumberFormat="0" applyBorder="0" applyProtection="0">
      <alignment horizontal="left" vertical="center" wrapText="1" indent="1" shrinkToFit="1"/>
    </xf>
    <xf numFmtId="0" fontId="30" fillId="106" borderId="34" applyNumberFormat="0" applyProtection="0">
      <alignment horizontal="left" vertical="top" indent="1"/>
    </xf>
    <xf numFmtId="0" fontId="36" fillId="71" borderId="35" applyNumberFormat="0" applyProtection="0">
      <alignment horizontal="left" vertical="top" indent="1"/>
    </xf>
    <xf numFmtId="0" fontId="36" fillId="71" borderId="35" applyNumberFormat="0" applyProtection="0">
      <alignment horizontal="left" vertical="top" indent="1"/>
    </xf>
    <xf numFmtId="0" fontId="30" fillId="108" borderId="11" applyNumberFormat="0">
      <protection locked="0"/>
    </xf>
    <xf numFmtId="0" fontId="36" fillId="42" borderId="39" applyNumberFormat="0">
      <protection locked="0"/>
    </xf>
    <xf numFmtId="0" fontId="36" fillId="42" borderId="39" applyNumberFormat="0">
      <protection locked="0"/>
    </xf>
    <xf numFmtId="4" fontId="131" fillId="87" borderId="34" applyNumberFormat="0" applyProtection="0">
      <alignment vertical="center"/>
    </xf>
    <xf numFmtId="4" fontId="36" fillId="41" borderId="35" applyProtection="0">
      <alignment vertical="center"/>
    </xf>
    <xf numFmtId="4" fontId="36" fillId="41" borderId="35" applyProtection="0">
      <alignment vertical="center"/>
    </xf>
    <xf numFmtId="4" fontId="152" fillId="87" borderId="34" applyNumberFormat="0" applyProtection="0">
      <alignment vertical="center"/>
    </xf>
    <xf numFmtId="4" fontId="153" fillId="41" borderId="35" applyProtection="0">
      <alignment vertical="center"/>
    </xf>
    <xf numFmtId="4" fontId="153" fillId="41" borderId="35" applyProtection="0">
      <alignment vertical="center"/>
    </xf>
    <xf numFmtId="4" fontId="131" fillId="87" borderId="34" applyNumberFormat="0" applyProtection="0">
      <alignment horizontal="left" vertical="center" indent="1"/>
    </xf>
    <xf numFmtId="4" fontId="36" fillId="41" borderId="35" applyProtection="0">
      <alignment horizontal="left" vertical="center" indent="1"/>
    </xf>
    <xf numFmtId="4" fontId="36" fillId="41" borderId="35" applyProtection="0">
      <alignment horizontal="left" vertical="center" indent="1"/>
    </xf>
    <xf numFmtId="0" fontId="131" fillId="87" borderId="34" applyNumberFormat="0" applyProtection="0">
      <alignment horizontal="left" vertical="top" indent="1"/>
    </xf>
    <xf numFmtId="0" fontId="36" fillId="41" borderId="35" applyNumberFormat="0" applyProtection="0">
      <alignment horizontal="left" vertical="top" indent="1"/>
    </xf>
    <xf numFmtId="0" fontId="36" fillId="41" borderId="35" applyNumberFormat="0" applyProtection="0">
      <alignment horizontal="left" vertical="top" indent="1"/>
    </xf>
    <xf numFmtId="4" fontId="154" fillId="0" borderId="0" applyNumberFormat="0" applyProtection="0">
      <alignment horizontal="right"/>
    </xf>
    <xf numFmtId="4" fontId="131" fillId="106" borderId="34" applyNumberFormat="0" applyProtection="0">
      <alignment horizontal="right" vertical="center"/>
    </xf>
    <xf numFmtId="4" fontId="151" fillId="0" borderId="0" applyBorder="0" applyProtection="0">
      <alignment horizontal="right" wrapText="1" shrinkToFit="1"/>
    </xf>
    <xf numFmtId="4" fontId="154" fillId="0" borderId="0" applyNumberFormat="0" applyProtection="0">
      <alignment horizontal="right" wrapText="1" shrinkToFit="1"/>
    </xf>
    <xf numFmtId="4" fontId="151" fillId="0" borderId="0" applyBorder="0" applyProtection="0">
      <alignment horizontal="right" wrapText="1" shrinkToFit="1"/>
    </xf>
    <xf numFmtId="4" fontId="152" fillId="106" borderId="34" applyNumberFormat="0" applyProtection="0">
      <alignment horizontal="right" vertical="center"/>
    </xf>
    <xf numFmtId="4" fontId="153" fillId="71" borderId="35" applyProtection="0">
      <alignment horizontal="right" vertical="center"/>
    </xf>
    <xf numFmtId="4" fontId="153" fillId="71" borderId="35" applyProtection="0">
      <alignment horizontal="right" vertical="center"/>
    </xf>
    <xf numFmtId="4" fontId="131" fillId="97" borderId="34" applyNumberFormat="0" applyProtection="0">
      <alignment horizontal="left" vertical="center" indent="1"/>
    </xf>
    <xf numFmtId="4" fontId="154" fillId="0" borderId="0" applyNumberFormat="0" applyProtection="0">
      <alignment horizontal="left" wrapText="1" indent="1" shrinkToFit="1"/>
    </xf>
    <xf numFmtId="4" fontId="151" fillId="0" borderId="0" applyBorder="0" applyProtection="0">
      <alignment horizontal="left" wrapText="1" indent="1" shrinkToFit="1"/>
    </xf>
    <xf numFmtId="0" fontId="131" fillId="97" borderId="34" applyNumberFormat="0" applyProtection="0">
      <alignment horizontal="left" vertical="top" indent="1"/>
    </xf>
    <xf numFmtId="0" fontId="36" fillId="39" borderId="35" applyNumberFormat="0" applyProtection="0">
      <alignment horizontal="left" vertical="top" indent="1"/>
    </xf>
    <xf numFmtId="0" fontId="36" fillId="39" borderId="35" applyNumberFormat="0" applyProtection="0">
      <alignment horizontal="left" vertical="top" indent="1"/>
    </xf>
    <xf numFmtId="4" fontId="155" fillId="83" borderId="36" applyNumberFormat="0" applyProtection="0">
      <alignment vertical="center"/>
    </xf>
    <xf numFmtId="4" fontId="156" fillId="83" borderId="36" applyNumberFormat="0" applyProtection="0">
      <alignment vertical="center"/>
    </xf>
    <xf numFmtId="4" fontId="157" fillId="92" borderId="36" applyNumberFormat="0" applyProtection="0">
      <alignment horizontal="left" vertical="center" indent="1"/>
    </xf>
    <xf numFmtId="4" fontId="158" fillId="109" borderId="0" applyNumberFormat="0" applyProtection="0">
      <alignment horizontal="left" vertical="center" indent="1"/>
    </xf>
    <xf numFmtId="4" fontId="159" fillId="64" borderId="0" applyBorder="0" applyProtection="0">
      <alignment horizontal="left" vertical="center" indent="1"/>
    </xf>
    <xf numFmtId="4" fontId="159" fillId="64" borderId="0" applyBorder="0" applyProtection="0">
      <alignment horizontal="left" vertical="center" indent="1"/>
    </xf>
    <xf numFmtId="4" fontId="113" fillId="106" borderId="34" applyNumberFormat="0" applyProtection="0">
      <alignment horizontal="right" vertical="center"/>
    </xf>
    <xf numFmtId="4" fontId="160" fillId="71" borderId="35" applyProtection="0">
      <alignment horizontal="right" vertical="center"/>
    </xf>
    <xf numFmtId="4" fontId="160" fillId="71" borderId="35" applyProtection="0">
      <alignment horizontal="right" vertical="center"/>
    </xf>
    <xf numFmtId="0" fontId="92" fillId="35" borderId="0" applyNumberFormat="0" applyBorder="0" applyAlignment="0" applyProtection="0"/>
    <xf numFmtId="38" fontId="79" fillId="0" borderId="40"/>
    <xf numFmtId="234" fontId="30" fillId="0" borderId="0">
      <protection locked="0"/>
    </xf>
    <xf numFmtId="38" fontId="79" fillId="0" borderId="0" applyFont="0" applyFill="0" applyBorder="0" applyAlignment="0" applyProtection="0"/>
    <xf numFmtId="40" fontId="79" fillId="0" borderId="0" applyFont="0" applyFill="0" applyBorder="0" applyAlignment="0" applyProtection="0"/>
    <xf numFmtId="0" fontId="161" fillId="0" borderId="0" applyNumberFormat="0" applyFill="0" applyBorder="0" applyAlignment="0" applyProtection="0"/>
    <xf numFmtId="0" fontId="162" fillId="0" borderId="0" applyNumberFormat="0" applyFill="0" applyBorder="0" applyAlignment="0" applyProtection="0"/>
    <xf numFmtId="0" fontId="162" fillId="0" borderId="0" applyNumberFormat="0" applyFill="0" applyBorder="0" applyAlignment="0" applyProtection="0"/>
    <xf numFmtId="0" fontId="133" fillId="81" borderId="31" applyNumberFormat="0" applyAlignment="0" applyProtection="0"/>
    <xf numFmtId="0" fontId="163" fillId="0" borderId="0"/>
    <xf numFmtId="0" fontId="164" fillId="0" borderId="0"/>
    <xf numFmtId="0" fontId="30" fillId="0" borderId="0"/>
    <xf numFmtId="167" fontId="165" fillId="0" borderId="0" applyProtection="0"/>
    <xf numFmtId="3" fontId="131" fillId="0" borderId="0"/>
    <xf numFmtId="0" fontId="30" fillId="0" borderId="0" applyNumberFormat="0"/>
    <xf numFmtId="0" fontId="82" fillId="0" borderId="0" applyNumberFormat="0" applyFill="0" applyBorder="0" applyAlignment="0" applyProtection="0"/>
    <xf numFmtId="0" fontId="30" fillId="0" borderId="0"/>
    <xf numFmtId="0" fontId="30" fillId="0" borderId="0"/>
    <xf numFmtId="0" fontId="36" fillId="0" borderId="0" applyNumberFormat="0" applyBorder="0" applyProtection="0"/>
    <xf numFmtId="21" fontId="75" fillId="0" borderId="0" applyFont="0" applyFill="0" applyBorder="0" applyProtection="0">
      <alignment horizontal="left"/>
    </xf>
    <xf numFmtId="0" fontId="166" fillId="0" borderId="0" applyNumberFormat="0" applyFill="0" applyBorder="0" applyAlignment="0" applyProtection="0"/>
    <xf numFmtId="0" fontId="162" fillId="0" borderId="0" applyNumberFormat="0" applyFill="0" applyBorder="0" applyAlignment="0" applyProtection="0"/>
    <xf numFmtId="0" fontId="166" fillId="0" borderId="0" applyNumberFormat="0" applyFill="0" applyBorder="0" applyAlignment="0" applyProtection="0"/>
    <xf numFmtId="0" fontId="167" fillId="0" borderId="41" applyNumberFormat="0" applyFill="0" applyAlignment="0" applyProtection="0"/>
    <xf numFmtId="0" fontId="168" fillId="0" borderId="42" applyNumberFormat="0" applyFill="0" applyAlignment="0" applyProtection="0"/>
    <xf numFmtId="0" fontId="99" fillId="0" borderId="27" applyNumberFormat="0" applyFill="0" applyAlignment="0" applyProtection="0"/>
    <xf numFmtId="0" fontId="99" fillId="0" borderId="0" applyNumberFormat="0" applyFill="0" applyBorder="0" applyAlignment="0" applyProtection="0"/>
    <xf numFmtId="2" fontId="101" fillId="0" borderId="0">
      <protection locked="0"/>
    </xf>
    <xf numFmtId="2" fontId="101" fillId="0" borderId="0">
      <protection locked="0"/>
    </xf>
    <xf numFmtId="0" fontId="139" fillId="81" borderId="13"/>
    <xf numFmtId="167" fontId="73" fillId="0" borderId="43" applyNumberFormat="0" applyFont="0" applyBorder="0" applyAlignment="0" applyProtection="0"/>
    <xf numFmtId="0" fontId="77" fillId="0" borderId="44" applyNumberFormat="0" applyFill="0" applyAlignment="0" applyProtection="0"/>
    <xf numFmtId="0" fontId="120" fillId="0" borderId="0"/>
    <xf numFmtId="235" fontId="30" fillId="0" borderId="0">
      <alignment horizontal="center"/>
    </xf>
    <xf numFmtId="236" fontId="43" fillId="0" borderId="0"/>
    <xf numFmtId="237" fontId="30" fillId="0" borderId="45"/>
    <xf numFmtId="238" fontId="169" fillId="86" borderId="0" applyBorder="0" applyProtection="0"/>
    <xf numFmtId="168" fontId="81" fillId="51" borderId="0" applyBorder="0" applyProtection="0"/>
    <xf numFmtId="230" fontId="51" fillId="0" borderId="0">
      <protection locked="0"/>
    </xf>
    <xf numFmtId="233" fontId="51" fillId="0" borderId="0">
      <protection locked="0"/>
    </xf>
    <xf numFmtId="0" fontId="79" fillId="0" borderId="0"/>
    <xf numFmtId="0" fontId="57" fillId="82" borderId="18" applyNumberFormat="0" applyAlignment="0" applyProtection="0"/>
    <xf numFmtId="168" fontId="81" fillId="51" borderId="0" applyBorder="0" applyProtection="0"/>
    <xf numFmtId="38" fontId="79" fillId="0" borderId="0" applyFont="0" applyFill="0" applyBorder="0" applyAlignment="0" applyProtection="0"/>
    <xf numFmtId="40" fontId="79" fillId="0" borderId="0" applyFont="0" applyFill="0" applyBorder="0" applyAlignment="0" applyProtection="0"/>
    <xf numFmtId="4" fontId="30" fillId="0" borderId="0" applyFont="0" applyFill="0" applyBorder="0" applyAlignment="0" applyProtection="0"/>
    <xf numFmtId="0" fontId="47" fillId="0" borderId="0" applyNumberFormat="0" applyFill="0" applyBorder="0" applyAlignment="0" applyProtection="0"/>
    <xf numFmtId="0" fontId="170" fillId="0" borderId="0" applyNumberFormat="0" applyFont="0" applyFill="0" applyBorder="0" applyAlignment="0" applyProtection="0">
      <alignment vertical="top"/>
    </xf>
    <xf numFmtId="0" fontId="171" fillId="0" borderId="0" applyNumberFormat="0" applyFont="0" applyFill="0" applyBorder="0" applyAlignment="0" applyProtection="0">
      <alignment vertical="top"/>
    </xf>
    <xf numFmtId="0" fontId="171" fillId="0" borderId="0" applyNumberFormat="0" applyFont="0" applyFill="0" applyBorder="0" applyAlignment="0" applyProtection="0">
      <alignment vertical="top"/>
    </xf>
    <xf numFmtId="0" fontId="170" fillId="0" borderId="0" applyNumberFormat="0" applyFont="0" applyFill="0" applyBorder="0" applyAlignment="0" applyProtection="0"/>
    <xf numFmtId="0" fontId="170" fillId="0" borderId="0" applyNumberFormat="0" applyFont="0" applyFill="0" applyBorder="0" applyAlignment="0" applyProtection="0">
      <alignment horizontal="left" vertical="top"/>
    </xf>
    <xf numFmtId="0" fontId="170" fillId="0" borderId="0" applyNumberFormat="0" applyFont="0" applyFill="0" applyBorder="0" applyAlignment="0" applyProtection="0">
      <alignment horizontal="left" vertical="top"/>
    </xf>
    <xf numFmtId="0" fontId="170" fillId="0" borderId="0" applyNumberFormat="0" applyFont="0" applyFill="0" applyBorder="0" applyAlignment="0" applyProtection="0">
      <alignment horizontal="left" vertical="top"/>
    </xf>
    <xf numFmtId="0" fontId="172" fillId="0" borderId="0" applyNumberFormat="0" applyFont="0" applyFill="0" applyBorder="0" applyAlignment="0" applyProtection="0">
      <alignment horizontal="center"/>
    </xf>
    <xf numFmtId="0" fontId="172" fillId="0" borderId="0" applyNumberFormat="0" applyFont="0" applyFill="0" applyBorder="0" applyAlignment="0" applyProtection="0">
      <alignment horizontal="center"/>
    </xf>
    <xf numFmtId="0" fontId="173" fillId="0" borderId="0" applyNumberFormat="0" applyFont="0" applyFill="0" applyBorder="0" applyAlignment="0" applyProtection="0"/>
    <xf numFmtId="0" fontId="174" fillId="0" borderId="0">
      <alignment horizontal="left" wrapText="1"/>
    </xf>
    <xf numFmtId="0" fontId="175" fillId="0" borderId="46" applyNumberFormat="0" applyFont="0" applyFill="0" applyBorder="0" applyAlignment="0" applyProtection="0">
      <alignment horizontal="center" wrapText="1"/>
    </xf>
    <xf numFmtId="239" fontId="38" fillId="0" borderId="0" applyNumberFormat="0" applyFont="0" applyFill="0" applyBorder="0" applyAlignment="0" applyProtection="0">
      <alignment horizontal="right"/>
    </xf>
    <xf numFmtId="0" fontId="175" fillId="0" borderId="0" applyNumberFormat="0" applyFont="0" applyFill="0" applyBorder="0" applyAlignment="0" applyProtection="0">
      <alignment horizontal="left" indent="1"/>
    </xf>
    <xf numFmtId="240" fontId="175" fillId="0" borderId="0" applyNumberFormat="0" applyFont="0" applyFill="0" applyBorder="0" applyAlignment="0" applyProtection="0"/>
    <xf numFmtId="0" fontId="173" fillId="0" borderId="33" applyNumberFormat="0" applyFont="0" applyFill="0" applyBorder="0" applyAlignment="0" applyProtection="0"/>
    <xf numFmtId="0" fontId="75" fillId="0" borderId="0" applyNumberFormat="0" applyFont="0" applyFill="0" applyBorder="0" applyAlignment="0" applyProtection="0">
      <alignment horizontal="left" wrapText="1" indent="1"/>
    </xf>
    <xf numFmtId="0" fontId="175" fillId="0" borderId="0" applyNumberFormat="0" applyFont="0" applyFill="0" applyBorder="0" applyAlignment="0" applyProtection="0">
      <alignment horizontal="left" indent="1"/>
    </xf>
    <xf numFmtId="0" fontId="75" fillId="0" borderId="0" applyNumberFormat="0" applyFont="0" applyFill="0" applyBorder="0" applyAlignment="0" applyProtection="0">
      <alignment horizontal="left" wrapText="1" indent="2"/>
    </xf>
    <xf numFmtId="241" fontId="75" fillId="0" borderId="0">
      <alignment horizontal="right"/>
    </xf>
    <xf numFmtId="0" fontId="176" fillId="0" borderId="0" applyProtection="0"/>
    <xf numFmtId="0" fontId="177" fillId="0" borderId="0" applyNumberFormat="0" applyFill="0" applyBorder="0" applyAlignment="0" applyProtection="0"/>
    <xf numFmtId="0" fontId="178" fillId="0" borderId="0" applyNumberFormat="0" applyFill="0" applyBorder="0" applyAlignment="0" applyProtection="0"/>
    <xf numFmtId="168" fontId="128" fillId="0" borderId="0">
      <alignment horizontal="right"/>
    </xf>
    <xf numFmtId="0" fontId="179" fillId="0" borderId="0" applyProtection="0"/>
    <xf numFmtId="242" fontId="180" fillId="0" borderId="0" applyFont="0" applyFill="0" applyBorder="0" applyAlignment="0" applyProtection="0"/>
    <xf numFmtId="243" fontId="180" fillId="0" borderId="0" applyFont="0" applyFill="0" applyBorder="0" applyAlignment="0" applyProtection="0"/>
    <xf numFmtId="0" fontId="181" fillId="0" borderId="0" applyProtection="0"/>
    <xf numFmtId="0" fontId="182" fillId="0" borderId="0" applyProtection="0"/>
    <xf numFmtId="0" fontId="179" fillId="0" borderId="47" applyProtection="0"/>
    <xf numFmtId="0" fontId="183" fillId="0" borderId="0"/>
    <xf numFmtId="10" fontId="179" fillId="0" borderId="0" applyProtection="0"/>
    <xf numFmtId="0" fontId="179" fillId="0" borderId="0"/>
    <xf numFmtId="2" fontId="179" fillId="0" borderId="0" applyProtection="0"/>
    <xf numFmtId="244" fontId="180" fillId="0" borderId="0" applyFont="0" applyFill="0" applyBorder="0" applyAlignment="0" applyProtection="0"/>
    <xf numFmtId="245" fontId="180" fillId="0" borderId="0" applyFont="0" applyFill="0" applyBorder="0" applyAlignment="0" applyProtection="0"/>
    <xf numFmtId="0" fontId="33" fillId="0" borderId="0"/>
    <xf numFmtId="0" fontId="184" fillId="0" borderId="0"/>
    <xf numFmtId="9" fontId="184" fillId="0" borderId="0" applyFont="0" applyFill="0" applyBorder="0" applyAlignment="0" applyProtection="0"/>
    <xf numFmtId="0" fontId="29" fillId="0" borderId="0"/>
    <xf numFmtId="0" fontId="35" fillId="110" borderId="0" applyNumberFormat="0" applyBorder="0" applyAlignment="0" applyProtection="0"/>
    <xf numFmtId="0" fontId="35" fillId="73" borderId="0" applyNumberFormat="0" applyBorder="0" applyAlignment="0" applyProtection="0"/>
    <xf numFmtId="0" fontId="39" fillId="111" borderId="0" applyNumberFormat="0" applyBorder="0" applyAlignment="0" applyProtection="0"/>
    <xf numFmtId="0" fontId="35" fillId="112" borderId="0" applyNumberFormat="0" applyBorder="0" applyAlignment="0" applyProtection="0"/>
    <xf numFmtId="0" fontId="35" fillId="72" borderId="0" applyNumberFormat="0" applyBorder="0" applyAlignment="0" applyProtection="0"/>
    <xf numFmtId="0" fontId="39" fillId="65" borderId="0" applyNumberFormat="0" applyBorder="0" applyAlignment="0" applyProtection="0"/>
    <xf numFmtId="0" fontId="35" fillId="113" borderId="0" applyNumberFormat="0" applyBorder="0" applyAlignment="0" applyProtection="0"/>
    <xf numFmtId="0" fontId="35" fillId="114" borderId="0" applyNumberFormat="0" applyBorder="0" applyAlignment="0" applyProtection="0"/>
    <xf numFmtId="0" fontId="39" fillId="115" borderId="0" applyNumberFormat="0" applyBorder="0" applyAlignment="0" applyProtection="0"/>
    <xf numFmtId="0" fontId="35" fillId="112" borderId="0" applyNumberFormat="0" applyBorder="0" applyAlignment="0" applyProtection="0"/>
    <xf numFmtId="0" fontId="35" fillId="66" borderId="0" applyNumberFormat="0" applyBorder="0" applyAlignment="0" applyProtection="0"/>
    <xf numFmtId="0" fontId="39" fillId="72" borderId="0" applyNumberFormat="0" applyBorder="0" applyAlignment="0" applyProtection="0"/>
    <xf numFmtId="0" fontId="35" fillId="70" borderId="0" applyNumberFormat="0" applyBorder="0" applyAlignment="0" applyProtection="0"/>
    <xf numFmtId="0" fontId="39" fillId="111" borderId="0" applyNumberFormat="0" applyBorder="0" applyAlignment="0" applyProtection="0"/>
    <xf numFmtId="0" fontId="35" fillId="78" borderId="0" applyNumberFormat="0" applyBorder="0" applyAlignment="0" applyProtection="0"/>
    <xf numFmtId="0" fontId="39" fillId="116" borderId="0" applyNumberFormat="0" applyBorder="0" applyAlignment="0" applyProtection="0"/>
    <xf numFmtId="1" fontId="186" fillId="0" borderId="0"/>
    <xf numFmtId="168" fontId="30" fillId="117" borderId="0" applyNumberFormat="0" applyFont="0" applyBorder="0" applyAlignment="0" applyProtection="0"/>
    <xf numFmtId="0" fontId="187" fillId="117" borderId="0"/>
    <xf numFmtId="246" fontId="184" fillId="0" borderId="0" applyFont="0" applyFill="0" applyBorder="0" applyAlignment="0" applyProtection="0"/>
    <xf numFmtId="168" fontId="188" fillId="0" borderId="0" applyBorder="0" applyAlignment="0" applyProtection="0"/>
    <xf numFmtId="168" fontId="25" fillId="92" borderId="0" applyNumberFormat="0" applyFont="0" applyBorder="0" applyAlignment="0" applyProtection="0"/>
    <xf numFmtId="49" fontId="189" fillId="0" borderId="0" applyFill="0" applyBorder="0" applyAlignment="0" applyProtection="0">
      <alignment horizontal="left"/>
    </xf>
    <xf numFmtId="168" fontId="25" fillId="118" borderId="0" applyNumberFormat="0" applyFont="0" applyBorder="0" applyAlignment="0" applyProtection="0"/>
    <xf numFmtId="49" fontId="190" fillId="0" borderId="0" applyFill="0" applyBorder="0" applyAlignment="0" applyProtection="0"/>
    <xf numFmtId="0" fontId="191" fillId="0" borderId="0" applyFill="0" applyBorder="0" applyAlignment="0" applyProtection="0"/>
    <xf numFmtId="247" fontId="191" fillId="0" borderId="0" applyFill="0" applyBorder="0" applyAlignment="0" applyProtection="0"/>
    <xf numFmtId="248" fontId="192" fillId="0" borderId="0" applyFill="0" applyBorder="0" applyAlignment="0" applyProtection="0"/>
    <xf numFmtId="249" fontId="193" fillId="0" borderId="0" applyFill="0" applyBorder="0" applyAlignment="0" applyProtection="0"/>
    <xf numFmtId="250" fontId="193" fillId="0" borderId="0" applyFill="0" applyBorder="0" applyAlignment="0" applyProtection="0"/>
    <xf numFmtId="10" fontId="194" fillId="0" borderId="0"/>
    <xf numFmtId="210" fontId="188" fillId="92" borderId="0"/>
    <xf numFmtId="0" fontId="195" fillId="0" borderId="0"/>
    <xf numFmtId="0" fontId="25" fillId="0" borderId="0"/>
    <xf numFmtId="0" fontId="30" fillId="0" borderId="0"/>
    <xf numFmtId="0" fontId="184" fillId="0" borderId="0"/>
    <xf numFmtId="0" fontId="30" fillId="0" borderId="0"/>
    <xf numFmtId="9" fontId="30" fillId="0" borderId="0" applyFont="0" applyFill="0" applyBorder="0" applyAlignment="0" applyProtection="0"/>
    <xf numFmtId="9" fontId="30" fillId="0" borderId="0" applyFont="0" applyFill="0" applyBorder="0" applyAlignment="0" applyProtection="0"/>
    <xf numFmtId="168" fontId="188" fillId="119" borderId="0" applyBorder="0" applyProtection="0"/>
    <xf numFmtId="0" fontId="196" fillId="0" borderId="0"/>
    <xf numFmtId="4" fontId="142" fillId="120" borderId="34" applyNumberFormat="0" applyProtection="0">
      <alignment vertical="center"/>
    </xf>
    <xf numFmtId="4" fontId="140" fillId="120" borderId="34" applyNumberFormat="0" applyProtection="0">
      <alignment horizontal="left" vertical="center" indent="1"/>
    </xf>
    <xf numFmtId="0" fontId="140" fillId="120" borderId="34" applyNumberFormat="0" applyProtection="0">
      <alignment horizontal="left" vertical="top" indent="1"/>
    </xf>
    <xf numFmtId="4" fontId="140" fillId="121" borderId="0" applyNumberFormat="0" applyProtection="0">
      <alignment horizontal="left" vertical="center" indent="1"/>
    </xf>
    <xf numFmtId="4" fontId="148" fillId="122" borderId="0" applyNumberFormat="0" applyProtection="0">
      <alignment horizontal="left" vertical="center" indent="1"/>
    </xf>
    <xf numFmtId="4" fontId="31" fillId="121" borderId="0" applyNumberFormat="0" applyProtection="0">
      <alignment horizontal="left" vertical="center" indent="1"/>
    </xf>
    <xf numFmtId="0" fontId="30" fillId="122" borderId="34" applyNumberFormat="0" applyProtection="0">
      <alignment horizontal="left" vertical="center" indent="1"/>
    </xf>
    <xf numFmtId="0" fontId="30" fillId="122" borderId="34" applyNumberFormat="0" applyProtection="0">
      <alignment horizontal="left" vertical="top" indent="1"/>
    </xf>
    <xf numFmtId="0" fontId="30" fillId="121" borderId="34" applyNumberFormat="0" applyProtection="0">
      <alignment horizontal="left" vertical="center" indent="1"/>
    </xf>
    <xf numFmtId="0" fontId="30" fillId="121" borderId="34" applyNumberFormat="0" applyProtection="0">
      <alignment horizontal="left" vertical="top" indent="1"/>
    </xf>
    <xf numFmtId="0" fontId="30" fillId="123" borderId="34" applyNumberFormat="0" applyProtection="0">
      <alignment horizontal="left" vertical="center" indent="1"/>
    </xf>
    <xf numFmtId="0" fontId="30" fillId="123" borderId="34" applyNumberFormat="0" applyProtection="0">
      <alignment horizontal="left" vertical="top" indent="1"/>
    </xf>
    <xf numFmtId="0" fontId="30" fillId="117" borderId="34" applyNumberFormat="0" applyProtection="0">
      <alignment horizontal="left" vertical="center" indent="1"/>
    </xf>
    <xf numFmtId="0" fontId="30" fillId="117" borderId="34" applyNumberFormat="0" applyProtection="0">
      <alignment horizontal="left" vertical="top" indent="1"/>
    </xf>
    <xf numFmtId="0" fontId="163" fillId="108" borderId="48" applyNumberFormat="0">
      <protection locked="0"/>
    </xf>
    <xf numFmtId="0" fontId="197" fillId="107" borderId="49" applyBorder="0"/>
    <xf numFmtId="4" fontId="131" fillId="92" borderId="34" applyNumberFormat="0" applyProtection="0">
      <alignment vertical="center"/>
    </xf>
    <xf numFmtId="4" fontId="152" fillId="92" borderId="34" applyNumberFormat="0" applyProtection="0">
      <alignment vertical="center"/>
    </xf>
    <xf numFmtId="4" fontId="131" fillId="92" borderId="34" applyNumberFormat="0" applyProtection="0">
      <alignment horizontal="left" vertical="center" indent="1"/>
    </xf>
    <xf numFmtId="0" fontId="131" fillId="92" borderId="34" applyNumberFormat="0" applyProtection="0">
      <alignment horizontal="left" vertical="top" indent="1"/>
    </xf>
    <xf numFmtId="0" fontId="131" fillId="121" borderId="34" applyNumberFormat="0" applyProtection="0">
      <alignment horizontal="left" vertical="top" indent="1"/>
    </xf>
    <xf numFmtId="0" fontId="32" fillId="124" borderId="11"/>
    <xf numFmtId="0" fontId="185" fillId="0" borderId="0" applyNumberFormat="0" applyFill="0" applyBorder="0" applyProtection="0">
      <alignment horizontal="centerContinuous"/>
    </xf>
    <xf numFmtId="0" fontId="29" fillId="0" borderId="0"/>
    <xf numFmtId="0" fontId="26" fillId="0" borderId="0" applyNumberFormat="0" applyFill="0" applyBorder="0" applyAlignment="0" applyProtection="0"/>
    <xf numFmtId="168" fontId="169" fillId="86" borderId="0" applyBorder="0" applyProtection="0"/>
    <xf numFmtId="1" fontId="30" fillId="98" borderId="0"/>
    <xf numFmtId="9" fontId="184" fillId="0" borderId="0" applyFont="0" applyFill="0" applyBorder="0" applyAlignment="0" applyProtection="0"/>
    <xf numFmtId="0" fontId="184" fillId="0" borderId="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0" fontId="199" fillId="0" borderId="0"/>
    <xf numFmtId="0" fontId="22" fillId="0" borderId="0"/>
    <xf numFmtId="9" fontId="22" fillId="0" borderId="0" applyFont="0" applyFill="0" applyBorder="0" applyAlignment="0" applyProtection="0"/>
    <xf numFmtId="0" fontId="133" fillId="81" borderId="31" applyNumberFormat="0" applyAlignment="0" applyProtection="0"/>
    <xf numFmtId="4" fontId="113" fillId="106" borderId="34" applyNumberFormat="0" applyProtection="0">
      <alignment horizontal="right" vertical="center"/>
    </xf>
    <xf numFmtId="4" fontId="131" fillId="97" borderId="34" applyNumberFormat="0" applyProtection="0">
      <alignment horizontal="left" vertical="center" indent="1"/>
    </xf>
    <xf numFmtId="4" fontId="152" fillId="106" borderId="34" applyNumberFormat="0" applyProtection="0">
      <alignment horizontal="right" vertical="center"/>
    </xf>
    <xf numFmtId="0" fontId="131" fillId="87" borderId="34" applyNumberFormat="0" applyProtection="0">
      <alignment horizontal="left" vertical="top" indent="1"/>
    </xf>
    <xf numFmtId="4" fontId="152" fillId="87" borderId="34" applyNumberFormat="0" applyProtection="0">
      <alignment vertical="center"/>
    </xf>
    <xf numFmtId="4" fontId="131" fillId="87" borderId="34" applyNumberFormat="0" applyProtection="0">
      <alignment vertical="center"/>
    </xf>
    <xf numFmtId="0" fontId="30" fillId="106" borderId="34" applyNumberFormat="0" applyProtection="0">
      <alignment horizontal="left" vertical="top" indent="1"/>
    </xf>
    <xf numFmtId="0" fontId="30" fillId="106" borderId="34" applyNumberFormat="0" applyProtection="0">
      <alignment horizontal="left" vertical="center" indent="1"/>
    </xf>
    <xf numFmtId="0" fontId="30" fillId="45" borderId="34" applyNumberFormat="0" applyProtection="0">
      <alignment horizontal="left" vertical="top" indent="1"/>
    </xf>
    <xf numFmtId="0" fontId="30" fillId="45" borderId="34" applyNumberFormat="0" applyProtection="0">
      <alignment horizontal="left" vertical="center" indent="1"/>
    </xf>
    <xf numFmtId="0" fontId="30" fillId="97" borderId="34" applyNumberFormat="0" applyProtection="0">
      <alignment horizontal="left" vertical="top" indent="1"/>
    </xf>
    <xf numFmtId="0" fontId="30" fillId="97" borderId="34" applyNumberFormat="0" applyProtection="0">
      <alignment horizontal="left" vertical="center" indent="1"/>
    </xf>
    <xf numFmtId="0" fontId="53" fillId="81" borderId="14" applyNumberFormat="0" applyAlignment="0" applyProtection="0"/>
    <xf numFmtId="0" fontId="53" fillId="81" borderId="14" applyNumberFormat="0" applyAlignment="0" applyProtection="0"/>
    <xf numFmtId="0" fontId="30" fillId="107" borderId="34" applyNumberFormat="0" applyProtection="0">
      <alignment horizontal="left" vertical="top" indent="1"/>
    </xf>
    <xf numFmtId="0" fontId="30" fillId="107" borderId="34" applyNumberFormat="0" applyProtection="0">
      <alignment horizontal="left" vertical="center" indent="1"/>
    </xf>
    <xf numFmtId="4" fontId="131" fillId="97" borderId="34" applyNumberFormat="0" applyProtection="0">
      <alignment horizontal="right" vertical="center"/>
    </xf>
    <xf numFmtId="4" fontId="131" fillId="47" borderId="34" applyNumberFormat="0" applyProtection="0">
      <alignment horizontal="right" vertical="center"/>
    </xf>
    <xf numFmtId="4" fontId="131" fillId="103" borderId="34" applyNumberFormat="0" applyProtection="0">
      <alignment horizontal="right" vertical="center"/>
    </xf>
    <xf numFmtId="4" fontId="131" fillId="56" borderId="34" applyNumberFormat="0" applyProtection="0">
      <alignment horizontal="right" vertical="center"/>
    </xf>
    <xf numFmtId="4" fontId="131" fillId="68" borderId="34" applyNumberFormat="0" applyProtection="0">
      <alignment horizontal="right" vertical="center"/>
    </xf>
    <xf numFmtId="4" fontId="131" fillId="46" borderId="34" applyNumberFormat="0" applyProtection="0">
      <alignment horizontal="right" vertical="center"/>
    </xf>
    <xf numFmtId="0" fontId="35" fillId="87" borderId="22" applyNumberFormat="0" applyFont="0" applyAlignment="0" applyProtection="0"/>
    <xf numFmtId="4" fontId="131" fillId="34" borderId="34" applyNumberFormat="0" applyProtection="0">
      <alignment horizontal="right" vertical="center"/>
    </xf>
    <xf numFmtId="0" fontId="140" fillId="93" borderId="34" applyNumberFormat="0" applyProtection="0">
      <alignment horizontal="left" vertical="top" indent="1"/>
    </xf>
    <xf numFmtId="4" fontId="140" fillId="93" borderId="34" applyNumberFormat="0" applyProtection="0">
      <alignment horizontal="left" vertical="center" indent="1"/>
    </xf>
    <xf numFmtId="4" fontId="142" fillId="93" borderId="34" applyNumberFormat="0" applyProtection="0">
      <alignment vertical="center"/>
    </xf>
    <xf numFmtId="0" fontId="78" fillId="38" borderId="14" applyNumberFormat="0" applyAlignment="0" applyProtection="0"/>
    <xf numFmtId="200" fontId="79" fillId="0" borderId="12">
      <alignment horizontal="center"/>
    </xf>
    <xf numFmtId="0" fontId="32" fillId="0" borderId="23"/>
    <xf numFmtId="0" fontId="94" fillId="0" borderId="12">
      <alignment horizontal="left" vertical="center"/>
    </xf>
    <xf numFmtId="0" fontId="133" fillId="81" borderId="31" applyNumberFormat="0" applyAlignment="0" applyProtection="0"/>
    <xf numFmtId="0" fontId="30" fillId="87" borderId="22" applyNumberFormat="0" applyFont="0" applyAlignment="0" applyProtection="0"/>
    <xf numFmtId="0" fontId="78" fillId="38" borderId="14" applyNumberFormat="0" applyAlignment="0" applyProtection="0"/>
    <xf numFmtId="0" fontId="32" fillId="0" borderId="23"/>
    <xf numFmtId="0" fontId="30" fillId="87" borderId="22" applyNumberFormat="0" applyFont="0" applyAlignment="0" applyProtection="0"/>
    <xf numFmtId="0" fontId="133" fillId="81" borderId="31" applyNumberFormat="0" applyAlignment="0" applyProtection="0"/>
    <xf numFmtId="0" fontId="78" fillId="38" borderId="14" applyNumberFormat="0" applyAlignment="0" applyProtection="0"/>
    <xf numFmtId="0" fontId="35" fillId="87" borderId="22" applyNumberFormat="0" applyFont="0" applyAlignment="0" applyProtection="0"/>
    <xf numFmtId="4" fontId="140" fillId="93" borderId="34" applyNumberFormat="0" applyProtection="0">
      <alignment vertical="center"/>
    </xf>
    <xf numFmtId="4" fontId="142" fillId="93" borderId="34" applyNumberFormat="0" applyProtection="0">
      <alignment vertical="center"/>
    </xf>
    <xf numFmtId="4" fontId="140" fillId="93" borderId="34" applyNumberFormat="0" applyProtection="0">
      <alignment horizontal="left" vertical="center" indent="1"/>
    </xf>
    <xf numFmtId="0" fontId="140" fillId="93" borderId="34" applyNumberFormat="0" applyProtection="0">
      <alignment horizontal="left" vertical="top" indent="1"/>
    </xf>
    <xf numFmtId="4" fontId="131" fillId="34" borderId="34" applyNumberFormat="0" applyProtection="0">
      <alignment horizontal="right" vertical="center"/>
    </xf>
    <xf numFmtId="4" fontId="131" fillId="46" borderId="34" applyNumberFormat="0" applyProtection="0">
      <alignment horizontal="right" vertical="center"/>
    </xf>
    <xf numFmtId="4" fontId="131" fillId="68" borderId="34" applyNumberFormat="0" applyProtection="0">
      <alignment horizontal="right" vertical="center"/>
    </xf>
    <xf numFmtId="4" fontId="131" fillId="48" borderId="34" applyNumberFormat="0" applyProtection="0">
      <alignment horizontal="right" vertical="center"/>
    </xf>
    <xf numFmtId="0" fontId="53" fillId="81" borderId="14" applyNumberFormat="0" applyAlignment="0" applyProtection="0"/>
    <xf numFmtId="4" fontId="131" fillId="56" borderId="34" applyNumberFormat="0" applyProtection="0">
      <alignment horizontal="right" vertical="center"/>
    </xf>
    <xf numFmtId="0" fontId="53" fillId="81" borderId="14" applyNumberFormat="0" applyAlignment="0" applyProtection="0"/>
    <xf numFmtId="4" fontId="131" fillId="79" borderId="34" applyNumberFormat="0" applyProtection="0">
      <alignment horizontal="right" vertical="center"/>
    </xf>
    <xf numFmtId="4" fontId="131" fillId="74" borderId="34" applyNumberFormat="0" applyProtection="0">
      <alignment horizontal="right" vertical="center"/>
    </xf>
    <xf numFmtId="4" fontId="131" fillId="103" borderId="34" applyNumberFormat="0" applyProtection="0">
      <alignment horizontal="right" vertical="center"/>
    </xf>
    <xf numFmtId="4" fontId="131" fillId="47" borderId="34" applyNumberFormat="0" applyProtection="0">
      <alignment horizontal="right" vertical="center"/>
    </xf>
    <xf numFmtId="4" fontId="131" fillId="97" borderId="34" applyNumberFormat="0" applyProtection="0">
      <alignment horizontal="right" vertical="center"/>
    </xf>
    <xf numFmtId="0" fontId="30" fillId="107" borderId="34" applyNumberFormat="0" applyProtection="0">
      <alignment horizontal="left" vertical="center" indent="1"/>
    </xf>
    <xf numFmtId="0" fontId="30" fillId="107" borderId="34" applyNumberFormat="0" applyProtection="0">
      <alignment horizontal="left" vertical="top" indent="1"/>
    </xf>
    <xf numFmtId="0" fontId="30" fillId="97" borderId="34" applyNumberFormat="0" applyProtection="0">
      <alignment horizontal="left" vertical="center" indent="1"/>
    </xf>
    <xf numFmtId="0" fontId="30" fillId="97" borderId="34" applyNumberFormat="0" applyProtection="0">
      <alignment horizontal="left" vertical="top" indent="1"/>
    </xf>
    <xf numFmtId="0" fontId="30" fillId="45" borderId="34" applyNumberFormat="0" applyProtection="0">
      <alignment horizontal="left" vertical="center" indent="1"/>
    </xf>
    <xf numFmtId="0" fontId="30" fillId="45" borderId="34" applyNumberFormat="0" applyProtection="0">
      <alignment horizontal="left" vertical="top" indent="1"/>
    </xf>
    <xf numFmtId="0" fontId="30" fillId="106" borderId="34" applyNumberFormat="0" applyProtection="0">
      <alignment horizontal="left" vertical="center" indent="1"/>
    </xf>
    <xf numFmtId="0" fontId="30" fillId="106" borderId="34" applyNumberFormat="0" applyProtection="0">
      <alignment horizontal="left" vertical="top" indent="1"/>
    </xf>
    <xf numFmtId="4" fontId="131" fillId="87" borderId="34" applyNumberFormat="0" applyProtection="0">
      <alignment vertical="center"/>
    </xf>
    <xf numFmtId="4" fontId="152" fillId="87" borderId="34" applyNumberFormat="0" applyProtection="0">
      <alignment vertical="center"/>
    </xf>
    <xf numFmtId="4" fontId="131" fillId="87" borderId="34" applyNumberFormat="0" applyProtection="0">
      <alignment horizontal="left" vertical="center" indent="1"/>
    </xf>
    <xf numFmtId="0" fontId="131" fillId="87" borderId="34" applyNumberFormat="0" applyProtection="0">
      <alignment horizontal="left" vertical="top" indent="1"/>
    </xf>
    <xf numFmtId="4" fontId="131" fillId="106" borderId="34" applyNumberFormat="0" applyProtection="0">
      <alignment horizontal="right" vertical="center"/>
    </xf>
    <xf numFmtId="4" fontId="152" fillId="106" borderId="34" applyNumberFormat="0" applyProtection="0">
      <alignment horizontal="right" vertical="center"/>
    </xf>
    <xf numFmtId="4" fontId="131" fillId="97" borderId="34" applyNumberFormat="0" applyProtection="0">
      <alignment horizontal="left" vertical="center" indent="1"/>
    </xf>
    <xf numFmtId="0" fontId="131" fillId="97" borderId="34" applyNumberFormat="0" applyProtection="0">
      <alignment horizontal="left" vertical="top" indent="1"/>
    </xf>
    <xf numFmtId="4" fontId="113" fillId="106" borderId="34" applyNumberFormat="0" applyProtection="0">
      <alignment horizontal="right" vertical="center"/>
    </xf>
    <xf numFmtId="0" fontId="133" fillId="81" borderId="31" applyNumberFormat="0" applyAlignment="0" applyProtection="0"/>
    <xf numFmtId="9" fontId="22" fillId="0" borderId="0" applyFont="0" applyFill="0" applyBorder="0" applyAlignment="0" applyProtection="0"/>
    <xf numFmtId="0" fontId="22" fillId="0" borderId="0"/>
    <xf numFmtId="0" fontId="131" fillId="97" borderId="34" applyNumberFormat="0" applyProtection="0">
      <alignment horizontal="left" vertical="top" indent="1"/>
    </xf>
    <xf numFmtId="4" fontId="131" fillId="106" borderId="34" applyNumberFormat="0" applyProtection="0">
      <alignment horizontal="right" vertical="center"/>
    </xf>
    <xf numFmtId="4" fontId="131" fillId="87" borderId="34" applyNumberFormat="0" applyProtection="0">
      <alignment horizontal="left" vertical="center" indent="1"/>
    </xf>
    <xf numFmtId="4" fontId="140" fillId="93" borderId="34" applyNumberFormat="0" applyProtection="0">
      <alignment vertical="center"/>
    </xf>
    <xf numFmtId="4" fontId="142" fillId="120" borderId="34" applyNumberFormat="0" applyProtection="0">
      <alignment vertical="center"/>
    </xf>
    <xf numFmtId="4" fontId="140" fillId="120" borderId="34" applyNumberFormat="0" applyProtection="0">
      <alignment horizontal="left" vertical="center" indent="1"/>
    </xf>
    <xf numFmtId="0" fontId="140" fillId="120" borderId="34" applyNumberFormat="0" applyProtection="0">
      <alignment horizontal="left" vertical="top" indent="1"/>
    </xf>
    <xf numFmtId="0" fontId="30" fillId="122" borderId="34" applyNumberFormat="0" applyProtection="0">
      <alignment horizontal="left" vertical="center" indent="1"/>
    </xf>
    <xf numFmtId="0" fontId="30" fillId="122" borderId="34" applyNumberFormat="0" applyProtection="0">
      <alignment horizontal="left" vertical="top" indent="1"/>
    </xf>
    <xf numFmtId="0" fontId="30" fillId="121" borderId="34" applyNumberFormat="0" applyProtection="0">
      <alignment horizontal="left" vertical="center" indent="1"/>
    </xf>
    <xf numFmtId="0" fontId="30" fillId="121" borderId="34" applyNumberFormat="0" applyProtection="0">
      <alignment horizontal="left" vertical="top" indent="1"/>
    </xf>
    <xf numFmtId="0" fontId="30" fillId="123" borderId="34" applyNumberFormat="0" applyProtection="0">
      <alignment horizontal="left" vertical="center" indent="1"/>
    </xf>
    <xf numFmtId="0" fontId="30" fillId="123" borderId="34" applyNumberFormat="0" applyProtection="0">
      <alignment horizontal="left" vertical="top" indent="1"/>
    </xf>
    <xf numFmtId="0" fontId="30" fillId="117" borderId="34" applyNumberFormat="0" applyProtection="0">
      <alignment horizontal="left" vertical="center" indent="1"/>
    </xf>
    <xf numFmtId="0" fontId="30" fillId="117" borderId="34" applyNumberFormat="0" applyProtection="0">
      <alignment horizontal="left" vertical="top" indent="1"/>
    </xf>
    <xf numFmtId="0" fontId="197" fillId="107" borderId="49" applyBorder="0"/>
    <xf numFmtId="4" fontId="131" fillId="92" borderId="34" applyNumberFormat="0" applyProtection="0">
      <alignment vertical="center"/>
    </xf>
    <xf numFmtId="4" fontId="152" fillId="92" borderId="34" applyNumberFormat="0" applyProtection="0">
      <alignment vertical="center"/>
    </xf>
    <xf numFmtId="4" fontId="131" fillId="92" borderId="34" applyNumberFormat="0" applyProtection="0">
      <alignment horizontal="left" vertical="center" indent="1"/>
    </xf>
    <xf numFmtId="0" fontId="131" fillId="92" borderId="34" applyNumberFormat="0" applyProtection="0">
      <alignment horizontal="left" vertical="top" indent="1"/>
    </xf>
    <xf numFmtId="0" fontId="131" fillId="121" borderId="34" applyNumberFormat="0" applyProtection="0">
      <alignment horizontal="left" vertical="top" indent="1"/>
    </xf>
    <xf numFmtId="4" fontId="131" fillId="48" borderId="34" applyNumberFormat="0" applyProtection="0">
      <alignment horizontal="right" vertical="center"/>
    </xf>
    <xf numFmtId="0" fontId="78" fillId="38" borderId="14" applyNumberFormat="0" applyAlignment="0" applyProtection="0"/>
    <xf numFmtId="4" fontId="131" fillId="74" borderId="34" applyNumberFormat="0" applyProtection="0">
      <alignment horizontal="right" vertical="center"/>
    </xf>
    <xf numFmtId="4" fontId="131" fillId="79" borderId="34" applyNumberFormat="0" applyProtection="0">
      <alignment horizontal="right" vertical="center"/>
    </xf>
    <xf numFmtId="4" fontId="142" fillId="120" borderId="34" applyNumberFormat="0" applyProtection="0">
      <alignment vertical="center"/>
    </xf>
    <xf numFmtId="4" fontId="140" fillId="120" borderId="34" applyNumberFormat="0" applyProtection="0">
      <alignment horizontal="left" vertical="center" indent="1"/>
    </xf>
    <xf numFmtId="0" fontId="140" fillId="120" borderId="34" applyNumberFormat="0" applyProtection="0">
      <alignment horizontal="left" vertical="top" indent="1"/>
    </xf>
    <xf numFmtId="0" fontId="30" fillId="122" borderId="34" applyNumberFormat="0" applyProtection="0">
      <alignment horizontal="left" vertical="center" indent="1"/>
    </xf>
    <xf numFmtId="0" fontId="30" fillId="122" borderId="34" applyNumberFormat="0" applyProtection="0">
      <alignment horizontal="left" vertical="top" indent="1"/>
    </xf>
    <xf numFmtId="0" fontId="30" fillId="121" borderId="34" applyNumberFormat="0" applyProtection="0">
      <alignment horizontal="left" vertical="center" indent="1"/>
    </xf>
    <xf numFmtId="0" fontId="30" fillId="121" borderId="34" applyNumberFormat="0" applyProtection="0">
      <alignment horizontal="left" vertical="top" indent="1"/>
    </xf>
    <xf numFmtId="0" fontId="30" fillId="123" borderId="34" applyNumberFormat="0" applyProtection="0">
      <alignment horizontal="left" vertical="center" indent="1"/>
    </xf>
    <xf numFmtId="0" fontId="30" fillId="123" borderId="34" applyNumberFormat="0" applyProtection="0">
      <alignment horizontal="left" vertical="top" indent="1"/>
    </xf>
    <xf numFmtId="0" fontId="30" fillId="117" borderId="34" applyNumberFormat="0" applyProtection="0">
      <alignment horizontal="left" vertical="center" indent="1"/>
    </xf>
    <xf numFmtId="0" fontId="30" fillId="117" borderId="34" applyNumberFormat="0" applyProtection="0">
      <alignment horizontal="left" vertical="top" indent="1"/>
    </xf>
    <xf numFmtId="0" fontId="197" fillId="107" borderId="49" applyBorder="0"/>
    <xf numFmtId="4" fontId="131" fillId="92" borderId="34" applyNumberFormat="0" applyProtection="0">
      <alignment vertical="center"/>
    </xf>
    <xf numFmtId="4" fontId="152" fillId="92" borderId="34" applyNumberFormat="0" applyProtection="0">
      <alignment vertical="center"/>
    </xf>
    <xf numFmtId="4" fontId="131" fillId="92" borderId="34" applyNumberFormat="0" applyProtection="0">
      <alignment horizontal="left" vertical="center" indent="1"/>
    </xf>
    <xf numFmtId="0" fontId="131" fillId="92" borderId="34" applyNumberFormat="0" applyProtection="0">
      <alignment horizontal="left" vertical="top" indent="1"/>
    </xf>
    <xf numFmtId="0" fontId="131" fillId="121" borderId="34" applyNumberFormat="0" applyProtection="0">
      <alignment horizontal="left" vertical="top" indent="1"/>
    </xf>
    <xf numFmtId="9" fontId="21" fillId="0" borderId="0" applyFont="0" applyFill="0" applyBorder="0" applyAlignment="0" applyProtection="0"/>
    <xf numFmtId="0" fontId="19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1"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9" fontId="21" fillId="0" borderId="0" applyFont="0" applyFill="0" applyBorder="0" applyAlignment="0" applyProtection="0"/>
    <xf numFmtId="0" fontId="21" fillId="0" borderId="0"/>
    <xf numFmtId="0" fontId="200" fillId="74" borderId="0" applyNumberFormat="0" applyBorder="0" applyAlignment="0" applyProtection="0"/>
    <xf numFmtId="0" fontId="31" fillId="47" borderId="0" applyNumberFormat="0" applyBorder="0" applyAlignment="0" applyProtection="0"/>
    <xf numFmtId="0" fontId="39" fillId="55" borderId="0" applyNumberFormat="0" applyBorder="0" applyAlignment="0" applyProtection="0"/>
    <xf numFmtId="168" fontId="169" fillId="119" borderId="0" applyBorder="0" applyProtection="0"/>
    <xf numFmtId="0" fontId="30" fillId="123" borderId="34" applyNumberFormat="0" applyProtection="0">
      <alignment horizontal="left" vertical="top" indent="1"/>
    </xf>
    <xf numFmtId="0" fontId="31" fillId="36" borderId="0" applyNumberFormat="0" applyBorder="0" applyAlignment="0" applyProtection="0"/>
    <xf numFmtId="0" fontId="200" fillId="46" borderId="0" applyNumberFormat="0" applyBorder="0" applyAlignment="0" applyProtection="0"/>
    <xf numFmtId="168" fontId="169" fillId="119" borderId="0" applyBorder="0" applyProtection="0"/>
    <xf numFmtId="0" fontId="200" fillId="54" borderId="0" applyNumberFormat="0" applyBorder="0" applyAlignment="0" applyProtection="0"/>
    <xf numFmtId="0" fontId="31" fillId="38" borderId="0" applyNumberFormat="0" applyBorder="0" applyAlignment="0" applyProtection="0"/>
    <xf numFmtId="0" fontId="31" fillId="46" borderId="0" applyNumberFormat="0" applyBorder="0" applyAlignment="0" applyProtection="0"/>
    <xf numFmtId="168" fontId="169" fillId="0" borderId="0" applyBorder="0" applyAlignment="0" applyProtection="0"/>
    <xf numFmtId="0" fontId="208" fillId="0" borderId="0" applyNumberFormat="0" applyFill="0" applyBorder="0" applyAlignment="0" applyProtection="0"/>
    <xf numFmtId="0" fontId="211" fillId="0" borderId="17" applyNumberFormat="0" applyFill="0" applyAlignment="0" applyProtection="0"/>
    <xf numFmtId="0" fontId="39" fillId="61" borderId="0" applyNumberFormat="0" applyBorder="0" applyAlignment="0" applyProtection="0"/>
    <xf numFmtId="0" fontId="31" fillId="45" borderId="0" applyNumberFormat="0" applyBorder="0" applyAlignment="0" applyProtection="0"/>
    <xf numFmtId="0" fontId="31" fillId="37" borderId="0" applyNumberFormat="0" applyBorder="0" applyAlignment="0" applyProtection="0"/>
    <xf numFmtId="0" fontId="21" fillId="0" borderId="0"/>
    <xf numFmtId="0" fontId="31" fillId="45" borderId="0" applyNumberFormat="0" applyBorder="0" applyAlignment="0" applyProtection="0"/>
    <xf numFmtId="0" fontId="200" fillId="54" borderId="0" applyNumberFormat="0" applyBorder="0" applyAlignment="0" applyProtection="0"/>
    <xf numFmtId="0" fontId="168" fillId="0" borderId="42" applyNumberFormat="0" applyFill="0" applyAlignment="0" applyProtection="0"/>
    <xf numFmtId="0" fontId="21" fillId="0" borderId="0"/>
    <xf numFmtId="9" fontId="21" fillId="0" borderId="0" applyFont="0" applyFill="0" applyBorder="0" applyAlignment="0" applyProtection="0"/>
    <xf numFmtId="0" fontId="214" fillId="0" borderId="42" applyNumberFormat="0" applyFill="0" applyAlignment="0" applyProtection="0"/>
    <xf numFmtId="0" fontId="30" fillId="87" borderId="22" applyNumberFormat="0" applyFont="0" applyAlignment="0" applyProtection="0"/>
    <xf numFmtId="0" fontId="30" fillId="121" borderId="34" applyNumberFormat="0" applyProtection="0">
      <alignment horizontal="left" vertical="top" indent="1"/>
    </xf>
    <xf numFmtId="168" fontId="169" fillId="86" borderId="0" applyBorder="0" applyProtection="0"/>
    <xf numFmtId="0" fontId="212" fillId="34"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48" borderId="0" applyNumberFormat="0" applyBorder="0" applyAlignment="0" applyProtection="0"/>
    <xf numFmtId="0" fontId="200" fillId="55" borderId="0" applyNumberFormat="0" applyBorder="0" applyAlignment="0" applyProtection="0"/>
    <xf numFmtId="0" fontId="200" fillId="79" borderId="0" applyNumberFormat="0" applyBorder="0" applyAlignment="0" applyProtection="0"/>
    <xf numFmtId="0" fontId="200" fillId="55" borderId="0" applyNumberFormat="0" applyBorder="0" applyAlignment="0" applyProtection="0"/>
    <xf numFmtId="0" fontId="39" fillId="61" borderId="0" applyNumberFormat="0" applyBorder="0" applyAlignment="0" applyProtection="0"/>
    <xf numFmtId="0" fontId="39" fillId="68" borderId="0" applyNumberFormat="0" applyBorder="0" applyAlignment="0" applyProtection="0"/>
    <xf numFmtId="0" fontId="39" fillId="54" borderId="0" applyNumberFormat="0" applyBorder="0" applyAlignment="0" applyProtection="0"/>
    <xf numFmtId="0" fontId="39" fillId="79" borderId="0" applyNumberFormat="0" applyBorder="0" applyAlignment="0" applyProtection="0"/>
    <xf numFmtId="0" fontId="201" fillId="81" borderId="14" applyNumberFormat="0" applyAlignment="0" applyProtection="0"/>
    <xf numFmtId="251" fontId="30" fillId="0" borderId="0" applyFont="0" applyFill="0" applyBorder="0" applyAlignment="0" applyProtection="0"/>
    <xf numFmtId="0" fontId="39" fillId="74" borderId="0" applyNumberFormat="0" applyBorder="0" applyAlignment="0" applyProtection="0"/>
    <xf numFmtId="0" fontId="202" fillId="0" borderId="0" applyNumberFormat="0" applyFill="0" applyBorder="0" applyAlignment="0" applyProtection="0"/>
    <xf numFmtId="0" fontId="39" fillId="68" borderId="0" applyNumberFormat="0" applyBorder="0" applyAlignment="0" applyProtection="0"/>
    <xf numFmtId="0" fontId="167" fillId="0" borderId="41" applyNumberFormat="0" applyFill="0" applyAlignment="0" applyProtection="0"/>
    <xf numFmtId="0" fontId="203" fillId="38" borderId="14" applyNumberFormat="0" applyAlignment="0" applyProtection="0"/>
    <xf numFmtId="0" fontId="78" fillId="38" borderId="14" applyNumberFormat="0" applyAlignment="0" applyProtection="0"/>
    <xf numFmtId="0" fontId="204" fillId="81" borderId="31" applyNumberFormat="0" applyAlignment="0" applyProtection="0"/>
    <xf numFmtId="210" fontId="169" fillId="92" borderId="0"/>
    <xf numFmtId="0" fontId="206" fillId="35" borderId="0" applyNumberFormat="0" applyBorder="0" applyAlignment="0" applyProtection="0"/>
    <xf numFmtId="0" fontId="207" fillId="93" borderId="0" applyNumberFormat="0" applyBorder="0" applyAlignment="0" applyProtection="0"/>
    <xf numFmtId="0" fontId="30" fillId="122" borderId="34" applyNumberFormat="0" applyProtection="0">
      <alignment horizontal="left" vertical="center" indent="1"/>
    </xf>
    <xf numFmtId="0" fontId="30" fillId="122" borderId="34" applyNumberFormat="0" applyProtection="0">
      <alignment horizontal="left" vertical="top" indent="1"/>
    </xf>
    <xf numFmtId="0" fontId="30" fillId="123" borderId="34" applyNumberFormat="0" applyProtection="0">
      <alignment horizontal="left" vertical="center" indent="1"/>
    </xf>
    <xf numFmtId="0" fontId="76" fillId="0" borderId="50" applyNumberFormat="0" applyFill="0" applyAlignment="0" applyProtection="0"/>
    <xf numFmtId="0" fontId="30" fillId="121" borderId="34" applyNumberFormat="0" applyProtection="0">
      <alignment horizontal="left" vertical="center" indent="1"/>
    </xf>
    <xf numFmtId="0" fontId="215" fillId="0" borderId="27" applyNumberFormat="0" applyFill="0" applyAlignment="0" applyProtection="0"/>
    <xf numFmtId="0" fontId="30" fillId="117" borderId="34" applyNumberFormat="0" applyProtection="0">
      <alignment horizontal="left" vertical="center" indent="1"/>
    </xf>
    <xf numFmtId="0" fontId="30" fillId="117" borderId="34" applyNumberFormat="0" applyProtection="0">
      <alignment horizontal="left" vertical="top" indent="1"/>
    </xf>
    <xf numFmtId="0" fontId="30" fillId="0" borderId="0"/>
    <xf numFmtId="0" fontId="31" fillId="35" borderId="0" applyNumberFormat="0" applyBorder="0" applyAlignment="0" applyProtection="0"/>
    <xf numFmtId="0" fontId="39" fillId="54" borderId="0" applyNumberFormat="0" applyBorder="0" applyAlignment="0" applyProtection="0"/>
    <xf numFmtId="0" fontId="30" fillId="0" borderId="0"/>
    <xf numFmtId="0" fontId="39" fillId="79" borderId="0" applyNumberFormat="0" applyBorder="0" applyAlignment="0" applyProtection="0"/>
    <xf numFmtId="0" fontId="31" fillId="36" borderId="0" applyNumberFormat="0" applyBorder="0" applyAlignment="0" applyProtection="0"/>
    <xf numFmtId="0" fontId="30" fillId="0" borderId="0"/>
    <xf numFmtId="9" fontId="21" fillId="0" borderId="0" applyFont="0" applyFill="0" applyBorder="0" applyAlignment="0" applyProtection="0"/>
    <xf numFmtId="0" fontId="21" fillId="0" borderId="0"/>
    <xf numFmtId="0" fontId="30" fillId="0" borderId="0"/>
    <xf numFmtId="0" fontId="39" fillId="74" borderId="0" applyNumberFormat="0" applyBorder="0" applyAlignment="0" applyProtection="0"/>
    <xf numFmtId="0" fontId="200" fillId="53" borderId="0" applyNumberFormat="0" applyBorder="0" applyAlignment="0" applyProtection="0"/>
    <xf numFmtId="0" fontId="200" fillId="61"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215" fillId="0" borderId="0" applyNumberFormat="0" applyFill="0" applyBorder="0" applyAlignment="0" applyProtection="0"/>
    <xf numFmtId="0" fontId="209" fillId="82" borderId="18" applyNumberFormat="0" applyAlignment="0" applyProtection="0"/>
    <xf numFmtId="0" fontId="213" fillId="0" borderId="41" applyNumberFormat="0" applyFill="0" applyAlignment="0" applyProtection="0"/>
    <xf numFmtId="0" fontId="205" fillId="0" borderId="50" applyNumberFormat="0" applyFill="0" applyAlignment="0" applyProtection="0"/>
    <xf numFmtId="0" fontId="78" fillId="38" borderId="14" applyNumberFormat="0" applyAlignment="0" applyProtection="0"/>
    <xf numFmtId="0" fontId="200" fillId="47" borderId="0" applyNumberFormat="0" applyBorder="0" applyAlignment="0" applyProtection="0"/>
    <xf numFmtId="0" fontId="200" fillId="56" borderId="0" applyNumberFormat="0" applyBorder="0" applyAlignment="0" applyProtection="0"/>
    <xf numFmtId="0" fontId="200" fillId="68" borderId="0" applyNumberFormat="0" applyBorder="0" applyAlignment="0" applyProtection="0"/>
    <xf numFmtId="9" fontId="21" fillId="0" borderId="0" applyFont="0" applyFill="0" applyBorder="0" applyAlignment="0" applyProtection="0"/>
    <xf numFmtId="0" fontId="210" fillId="0" borderId="0" applyNumberFormat="0" applyFill="0" applyBorder="0" applyAlignment="0" applyProtection="0"/>
    <xf numFmtId="0" fontId="39" fillId="55" borderId="0" applyNumberFormat="0" applyBorder="0" applyAlignment="0" applyProtection="0"/>
    <xf numFmtId="9" fontId="21" fillId="0" borderId="0" applyFont="0" applyFill="0" applyBorder="0" applyAlignment="0" applyProtection="0"/>
    <xf numFmtId="0" fontId="78" fillId="38" borderId="14" applyNumberFormat="0" applyAlignment="0" applyProtection="0"/>
    <xf numFmtId="0" fontId="39" fillId="79" borderId="0" applyNumberFormat="0" applyBorder="0" applyAlignment="0" applyProtection="0"/>
    <xf numFmtId="0" fontId="39" fillId="55" borderId="0" applyNumberFormat="0" applyBorder="0" applyAlignment="0" applyProtection="0"/>
    <xf numFmtId="0" fontId="39" fillId="54" borderId="0" applyNumberFormat="0" applyBorder="0" applyAlignment="0" applyProtection="0"/>
    <xf numFmtId="0" fontId="39" fillId="74" borderId="0" applyNumberFormat="0" applyBorder="0" applyAlignment="0" applyProtection="0"/>
    <xf numFmtId="0" fontId="39" fillId="68" borderId="0" applyNumberFormat="0" applyBorder="0" applyAlignment="0" applyProtection="0"/>
    <xf numFmtId="0" fontId="39" fillId="61" borderId="0" applyNumberFormat="0" applyBorder="0" applyAlignment="0" applyProtection="0"/>
    <xf numFmtId="0" fontId="30" fillId="0" borderId="0"/>
    <xf numFmtId="0" fontId="30" fillId="0" borderId="0"/>
    <xf numFmtId="0" fontId="39" fillId="61" borderId="0" applyNumberFormat="0" applyBorder="0" applyAlignment="0" applyProtection="0"/>
    <xf numFmtId="0" fontId="39" fillId="68" borderId="0" applyNumberFormat="0" applyBorder="0" applyAlignment="0" applyProtection="0"/>
    <xf numFmtId="0" fontId="39" fillId="74" borderId="0" applyNumberFormat="0" applyBorder="0" applyAlignment="0" applyProtection="0"/>
    <xf numFmtId="0" fontId="39" fillId="54" borderId="0" applyNumberFormat="0" applyBorder="0" applyAlignment="0" applyProtection="0"/>
    <xf numFmtId="0" fontId="39" fillId="55" borderId="0" applyNumberFormat="0" applyBorder="0" applyAlignment="0" applyProtection="0"/>
    <xf numFmtId="0" fontId="39" fillId="79" borderId="0" applyNumberFormat="0" applyBorder="0" applyAlignment="0" applyProtection="0"/>
    <xf numFmtId="0" fontId="39" fillId="61" borderId="0" applyNumberFormat="0" applyBorder="0" applyAlignment="0" applyProtection="0"/>
    <xf numFmtId="0" fontId="39" fillId="68" borderId="0" applyNumberFormat="0" applyBorder="0" applyAlignment="0" applyProtection="0"/>
    <xf numFmtId="0" fontId="39" fillId="74" borderId="0" applyNumberFormat="0" applyBorder="0" applyAlignment="0" applyProtection="0"/>
    <xf numFmtId="0" fontId="39" fillId="54" borderId="0" applyNumberFormat="0" applyBorder="0" applyAlignment="0" applyProtection="0"/>
    <xf numFmtId="0" fontId="39" fillId="55" borderId="0" applyNumberFormat="0" applyBorder="0" applyAlignment="0" applyProtection="0"/>
    <xf numFmtId="0" fontId="39" fillId="79" borderId="0" applyNumberFormat="0" applyBorder="0" applyAlignment="0" applyProtection="0"/>
    <xf numFmtId="0" fontId="78" fillId="38" borderId="14" applyNumberFormat="0" applyAlignment="0" applyProtection="0"/>
    <xf numFmtId="0" fontId="78" fillId="38" borderId="14" applyNumberFormat="0" applyAlignment="0" applyProtection="0"/>
    <xf numFmtId="0" fontId="78" fillId="38" borderId="14" applyNumberFormat="0" applyAlignment="0" applyProtection="0"/>
    <xf numFmtId="0" fontId="78" fillId="38" borderId="14" applyNumberFormat="0" applyAlignment="0" applyProtection="0"/>
    <xf numFmtId="0" fontId="39" fillId="79" borderId="0" applyNumberFormat="0" applyBorder="0" applyAlignment="0" applyProtection="0"/>
    <xf numFmtId="0" fontId="39" fillId="55" borderId="0" applyNumberFormat="0" applyBorder="0" applyAlignment="0" applyProtection="0"/>
    <xf numFmtId="0" fontId="39" fillId="54" borderId="0" applyNumberFormat="0" applyBorder="0" applyAlignment="0" applyProtection="0"/>
    <xf numFmtId="0" fontId="39" fillId="74" borderId="0" applyNumberFormat="0" applyBorder="0" applyAlignment="0" applyProtection="0"/>
    <xf numFmtId="0" fontId="39" fillId="68" borderId="0" applyNumberFormat="0" applyBorder="0" applyAlignment="0" applyProtection="0"/>
    <xf numFmtId="0" fontId="39" fillId="61" borderId="0" applyNumberFormat="0" applyBorder="0" applyAlignment="0" applyProtection="0"/>
    <xf numFmtId="0" fontId="39" fillId="79" borderId="0" applyNumberFormat="0" applyBorder="0" applyAlignment="0" applyProtection="0"/>
    <xf numFmtId="0" fontId="39" fillId="55" borderId="0" applyNumberFormat="0" applyBorder="0" applyAlignment="0" applyProtection="0"/>
    <xf numFmtId="0" fontId="39" fillId="54" borderId="0" applyNumberFormat="0" applyBorder="0" applyAlignment="0" applyProtection="0"/>
    <xf numFmtId="0" fontId="39" fillId="74" borderId="0" applyNumberFormat="0" applyBorder="0" applyAlignment="0" applyProtection="0"/>
    <xf numFmtId="0" fontId="39" fillId="68" borderId="0" applyNumberFormat="0" applyBorder="0" applyAlignment="0" applyProtection="0"/>
    <xf numFmtId="0" fontId="39" fillId="61" borderId="0" applyNumberFormat="0" applyBorder="0" applyAlignment="0" applyProtection="0"/>
    <xf numFmtId="0" fontId="30" fillId="0" borderId="0"/>
    <xf numFmtId="0" fontId="30" fillId="0" borderId="0"/>
    <xf numFmtId="0" fontId="30"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22" fillId="0" borderId="0"/>
    <xf numFmtId="169" fontId="22" fillId="0" borderId="0" applyFont="0" applyFill="0" applyBorder="0" applyAlignment="0" applyProtection="0"/>
    <xf numFmtId="9" fontId="22" fillId="0" borderId="0" applyFont="0" applyFill="0" applyBorder="0" applyAlignment="0" applyProtection="0"/>
    <xf numFmtId="0" fontId="131" fillId="97" borderId="0" applyNumberFormat="0" applyBorder="0" applyAlignment="0" applyProtection="0"/>
    <xf numFmtId="0" fontId="131" fillId="46" borderId="0" applyNumberFormat="0" applyBorder="0" applyAlignment="0" applyProtection="0"/>
    <xf numFmtId="0" fontId="131" fillId="87" borderId="0" applyNumberFormat="0" applyBorder="0" applyAlignment="0" applyProtection="0"/>
    <xf numFmtId="0" fontId="131" fillId="108" borderId="0" applyNumberFormat="0" applyBorder="0" applyAlignment="0" applyProtection="0"/>
    <xf numFmtId="0" fontId="131" fillId="45" borderId="0" applyNumberFormat="0" applyBorder="0" applyAlignment="0" applyProtection="0"/>
    <xf numFmtId="0" fontId="131" fillId="34" borderId="0" applyNumberFormat="0" applyBorder="0" applyAlignment="0" applyProtection="0"/>
    <xf numFmtId="0" fontId="131" fillId="107" borderId="0" applyNumberFormat="0" applyBorder="0" applyAlignment="0" applyProtection="0"/>
    <xf numFmtId="0" fontId="131" fillId="46" borderId="0" applyNumberFormat="0" applyBorder="0" applyAlignment="0" applyProtection="0"/>
    <xf numFmtId="0" fontId="131" fillId="74" borderId="0" applyNumberFormat="0" applyBorder="0" applyAlignment="0" applyProtection="0"/>
    <xf numFmtId="0" fontId="131" fillId="81" borderId="0" applyNumberFormat="0" applyBorder="0" applyAlignment="0" applyProtection="0"/>
    <xf numFmtId="0" fontId="131" fillId="107" borderId="0" applyNumberFormat="0" applyBorder="0" applyAlignment="0" applyProtection="0"/>
    <xf numFmtId="0" fontId="131" fillId="38" borderId="0" applyNumberFormat="0" applyBorder="0" applyAlignment="0" applyProtection="0"/>
    <xf numFmtId="0" fontId="216" fillId="107" borderId="0" applyNumberFormat="0" applyBorder="0" applyAlignment="0" applyProtection="0"/>
    <xf numFmtId="0" fontId="216" fillId="46" borderId="0" applyNumberFormat="0" applyBorder="0" applyAlignment="0" applyProtection="0"/>
    <xf numFmtId="0" fontId="216" fillId="74" borderId="0" applyNumberFormat="0" applyBorder="0" applyAlignment="0" applyProtection="0"/>
    <xf numFmtId="0" fontId="216" fillId="81" borderId="0" applyNumberFormat="0" applyBorder="0" applyAlignment="0" applyProtection="0"/>
    <xf numFmtId="0" fontId="216" fillId="107" borderId="0" applyNumberFormat="0" applyBorder="0" applyAlignment="0" applyProtection="0"/>
    <xf numFmtId="0" fontId="216" fillId="38" borderId="0" applyNumberFormat="0" applyBorder="0" applyAlignment="0" applyProtection="0"/>
    <xf numFmtId="0" fontId="39" fillId="125" borderId="0" applyNumberFormat="0" applyBorder="0" applyAlignment="0" applyProtection="0"/>
    <xf numFmtId="0" fontId="39" fillId="126" borderId="0" applyNumberFormat="0" applyBorder="0" applyAlignment="0" applyProtection="0"/>
    <xf numFmtId="0" fontId="39" fillId="66" borderId="0" applyNumberFormat="0" applyBorder="0" applyAlignment="0" applyProtection="0"/>
    <xf numFmtId="0" fontId="223" fillId="78" borderId="14" applyNumberFormat="0" applyAlignment="0" applyProtection="0"/>
    <xf numFmtId="0" fontId="39" fillId="127" borderId="0" applyNumberFormat="0" applyBorder="0" applyAlignment="0" applyProtection="0"/>
    <xf numFmtId="0" fontId="39" fillId="128" borderId="0" applyNumberFormat="0" applyBorder="0" applyAlignment="0" applyProtection="0"/>
    <xf numFmtId="0" fontId="39" fillId="129" borderId="0" applyNumberFormat="0" applyBorder="0" applyAlignment="0" applyProtection="0"/>
    <xf numFmtId="0" fontId="223" fillId="78" borderId="14" applyNumberFormat="0" applyAlignment="0" applyProtection="0"/>
    <xf numFmtId="0" fontId="217" fillId="65" borderId="0" applyNumberFormat="0" applyBorder="0" applyAlignment="0" applyProtection="0"/>
    <xf numFmtId="0" fontId="218" fillId="130" borderId="14" applyNumberFormat="0" applyAlignment="0" applyProtection="0"/>
    <xf numFmtId="0" fontId="57" fillId="66" borderId="18" applyNumberFormat="0" applyAlignment="0" applyProtection="0"/>
    <xf numFmtId="0" fontId="219" fillId="0" borderId="0" applyNumberFormat="0" applyFill="0" applyBorder="0" applyAlignment="0" applyProtection="0"/>
    <xf numFmtId="0" fontId="92" fillId="131" borderId="0" applyNumberFormat="0" applyBorder="0" applyAlignment="0" applyProtection="0"/>
    <xf numFmtId="0" fontId="220" fillId="0" borderId="51" applyNumberFormat="0" applyFill="0" applyAlignment="0" applyProtection="0"/>
    <xf numFmtId="0" fontId="221" fillId="0" borderId="42" applyNumberFormat="0" applyFill="0" applyAlignment="0" applyProtection="0"/>
    <xf numFmtId="0" fontId="222" fillId="0" borderId="52" applyNumberFormat="0" applyFill="0" applyAlignment="0" applyProtection="0"/>
    <xf numFmtId="0" fontId="222" fillId="0" borderId="0" applyNumberFormat="0" applyFill="0" applyBorder="0" applyAlignment="0" applyProtection="0"/>
    <xf numFmtId="0" fontId="223" fillId="78" borderId="14" applyNumberFormat="0" applyAlignment="0" applyProtection="0"/>
    <xf numFmtId="0" fontId="224" fillId="0" borderId="53" applyNumberFormat="0" applyFill="0" applyAlignment="0" applyProtection="0"/>
    <xf numFmtId="0" fontId="121" fillId="78" borderId="0" applyNumberFormat="0" applyBorder="0" applyAlignment="0" applyProtection="0"/>
    <xf numFmtId="0" fontId="30" fillId="77" borderId="22" applyNumberFormat="0" applyFont="0" applyAlignment="0" applyProtection="0"/>
    <xf numFmtId="0" fontId="133" fillId="130" borderId="31" applyNumberFormat="0" applyAlignment="0" applyProtection="0"/>
    <xf numFmtId="0" fontId="39" fillId="129" borderId="0" applyNumberFormat="0" applyBorder="0" applyAlignment="0" applyProtection="0"/>
    <xf numFmtId="0" fontId="39" fillId="128" borderId="0" applyNumberFormat="0" applyBorder="0" applyAlignment="0" applyProtection="0"/>
    <xf numFmtId="0" fontId="39" fillId="127" borderId="0" applyNumberFormat="0" applyBorder="0" applyAlignment="0" applyProtection="0"/>
    <xf numFmtId="0" fontId="39" fillId="66" borderId="0" applyNumberFormat="0" applyBorder="0" applyAlignment="0" applyProtection="0"/>
    <xf numFmtId="0" fontId="39" fillId="126" borderId="0" applyNumberFormat="0" applyBorder="0" applyAlignment="0" applyProtection="0"/>
    <xf numFmtId="0" fontId="39" fillId="125" borderId="0" applyNumberFormat="0" applyBorder="0" applyAlignment="0" applyProtection="0"/>
    <xf numFmtId="0" fontId="161" fillId="0" borderId="0" applyNumberFormat="0" applyFill="0" applyBorder="0" applyAlignment="0" applyProtection="0"/>
    <xf numFmtId="0" fontId="76" fillId="0" borderId="54" applyNumberFormat="0" applyFill="0" applyAlignment="0" applyProtection="0"/>
    <xf numFmtId="0" fontId="30" fillId="0" borderId="0"/>
    <xf numFmtId="0" fontId="39" fillId="129" borderId="0" applyNumberFormat="0" applyBorder="0" applyAlignment="0" applyProtection="0"/>
    <xf numFmtId="0" fontId="39" fillId="128" borderId="0" applyNumberFormat="0" applyBorder="0" applyAlignment="0" applyProtection="0"/>
    <xf numFmtId="0" fontId="39" fillId="127" borderId="0" applyNumberFormat="0" applyBorder="0" applyAlignment="0" applyProtection="0"/>
    <xf numFmtId="0" fontId="39" fillId="66" borderId="0" applyNumberFormat="0" applyBorder="0" applyAlignment="0" applyProtection="0"/>
    <xf numFmtId="0" fontId="39" fillId="126" borderId="0" applyNumberFormat="0" applyBorder="0" applyAlignment="0" applyProtection="0"/>
    <xf numFmtId="0" fontId="39" fillId="125" borderId="0" applyNumberFormat="0" applyBorder="0" applyAlignment="0" applyProtection="0"/>
    <xf numFmtId="0" fontId="30" fillId="0" borderId="0"/>
    <xf numFmtId="0" fontId="30" fillId="0" borderId="0"/>
    <xf numFmtId="0" fontId="30" fillId="0" borderId="0"/>
    <xf numFmtId="0" fontId="30" fillId="0" borderId="0"/>
    <xf numFmtId="0" fontId="22" fillId="0" borderId="0"/>
    <xf numFmtId="0" fontId="36" fillId="39"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36" fillId="49" borderId="0" applyNumberFormat="0" applyBorder="0" applyAlignment="0" applyProtection="0"/>
    <xf numFmtId="0" fontId="36" fillId="40" borderId="0" applyNumberFormat="0" applyBorder="0" applyAlignment="0" applyProtection="0"/>
    <xf numFmtId="0" fontId="36" fillId="50" borderId="0" applyNumberFormat="0" applyBorder="0" applyAlignment="0" applyProtection="0"/>
    <xf numFmtId="0" fontId="36" fillId="51" borderId="0" applyNumberFormat="0" applyBorder="0" applyAlignment="0" applyProtection="0"/>
    <xf numFmtId="0" fontId="36" fillId="49" borderId="0" applyNumberFormat="0" applyBorder="0" applyAlignment="0" applyProtection="0"/>
    <xf numFmtId="0" fontId="36" fillId="52" borderId="0" applyNumberFormat="0" applyBorder="0" applyAlignment="0" applyProtection="0"/>
    <xf numFmtId="0" fontId="40" fillId="49" borderId="0" applyNumberFormat="0" applyBorder="0" applyAlignment="0" applyProtection="0"/>
    <xf numFmtId="0" fontId="40" fillId="4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49" borderId="0" applyNumberFormat="0" applyBorder="0" applyAlignment="0" applyProtection="0"/>
    <xf numFmtId="0" fontId="40" fillId="52" borderId="0" applyNumberFormat="0" applyBorder="0" applyAlignment="0" applyProtection="0"/>
    <xf numFmtId="0" fontId="42" fillId="62" borderId="0" applyNumberFormat="0" applyBorder="0" applyAlignment="0" applyProtection="0"/>
    <xf numFmtId="0" fontId="42" fillId="69" borderId="0" applyNumberFormat="0" applyBorder="0" applyAlignment="0" applyProtection="0"/>
    <xf numFmtId="0" fontId="42" fillId="67" borderId="0" applyNumberFormat="0" applyBorder="0" applyAlignment="0" applyProtection="0"/>
    <xf numFmtId="0" fontId="42" fillId="75" borderId="0" applyNumberFormat="0" applyBorder="0" applyAlignment="0" applyProtection="0"/>
    <xf numFmtId="0" fontId="42" fillId="76" borderId="0" applyNumberFormat="0" applyBorder="0" applyAlignment="0" applyProtection="0"/>
    <xf numFmtId="0" fontId="42" fillId="80" borderId="0" applyNumberFormat="0" applyBorder="0" applyAlignment="0" applyProtection="0"/>
    <xf numFmtId="0" fontId="49" fillId="44" borderId="0" applyNumberFormat="0" applyBorder="0" applyAlignment="0" applyProtection="0"/>
    <xf numFmtId="0" fontId="54" fillId="42" borderId="15" applyNumberFormat="0" applyAlignment="0" applyProtection="0"/>
    <xf numFmtId="0" fontId="58" fillId="67" borderId="19" applyNumberFormat="0" applyAlignment="0" applyProtection="0"/>
    <xf numFmtId="196" fontId="68" fillId="0" borderId="0" applyFont="0" applyFill="0" applyBorder="0" applyAlignment="0" applyProtection="0"/>
    <xf numFmtId="0" fontId="83" fillId="0" borderId="0" applyNumberFormat="0" applyFill="0" applyBorder="0" applyAlignment="0" applyProtection="0"/>
    <xf numFmtId="0" fontId="93" fillId="91" borderId="0" applyNumberFormat="0" applyBorder="0" applyAlignment="0" applyProtection="0"/>
    <xf numFmtId="0" fontId="96" fillId="0" borderId="25" applyNumberFormat="0" applyFill="0" applyAlignment="0" applyProtection="0"/>
    <xf numFmtId="0" fontId="98" fillId="0" borderId="26" applyNumberFormat="0" applyFill="0" applyAlignment="0" applyProtection="0"/>
    <xf numFmtId="0" fontId="100" fillId="0" borderId="28" applyNumberFormat="0" applyFill="0" applyAlignment="0" applyProtection="0"/>
    <xf numFmtId="0" fontId="100" fillId="0" borderId="0" applyNumberFormat="0" applyFill="0" applyBorder="0" applyAlignment="0" applyProtection="0"/>
    <xf numFmtId="0" fontId="109" fillId="52" borderId="15" applyNumberFormat="0" applyAlignment="0" applyProtection="0"/>
    <xf numFmtId="0" fontId="114" fillId="0" borderId="29" applyNumberFormat="0" applyFill="0" applyAlignment="0" applyProtection="0"/>
    <xf numFmtId="0" fontId="122" fillId="52" borderId="0" applyNumberFormat="0" applyBorder="0" applyAlignment="0" applyProtection="0"/>
    <xf numFmtId="0" fontId="41" fillId="0" borderId="0" applyNumberFormat="0" applyBorder="0" applyProtection="0"/>
    <xf numFmtId="0" fontId="125" fillId="0" borderId="0" applyNumberFormat="0" applyBorder="0" applyProtection="0"/>
    <xf numFmtId="0" fontId="36" fillId="0" borderId="0" applyNumberFormat="0" applyBorder="0" applyProtection="0"/>
    <xf numFmtId="0" fontId="41" fillId="0" borderId="0" applyNumberFormat="0" applyBorder="0" applyProtection="0"/>
    <xf numFmtId="0" fontId="2" fillId="0" borderId="0"/>
    <xf numFmtId="0" fontId="68" fillId="0" borderId="0"/>
    <xf numFmtId="0" fontId="127" fillId="0" borderId="0" applyNumberFormat="0" applyBorder="0" applyProtection="0"/>
    <xf numFmtId="0" fontId="68" fillId="41" borderId="30" applyNumberFormat="0" applyFont="0" applyAlignment="0" applyProtection="0"/>
    <xf numFmtId="0" fontId="134" fillId="42" borderId="32" applyNumberFormat="0" applyAlignment="0" applyProtection="0"/>
    <xf numFmtId="9" fontId="68" fillId="0" borderId="0" applyFont="0" applyFill="0" applyBorder="0" applyAlignment="0" applyProtection="0"/>
    <xf numFmtId="0" fontId="162" fillId="0" borderId="0" applyNumberFormat="0" applyFill="0" applyBorder="0" applyAlignment="0" applyProtection="0"/>
    <xf numFmtId="0" fontId="77" fillId="0" borderId="44" applyNumberFormat="0" applyFill="0" applyAlignment="0" applyProtection="0"/>
    <xf numFmtId="0" fontId="22" fillId="0" borderId="0"/>
    <xf numFmtId="0" fontId="184" fillId="0" borderId="0"/>
    <xf numFmtId="0" fontId="135" fillId="0" borderId="0"/>
    <xf numFmtId="9" fontId="135" fillId="0" borderId="0" applyFont="0" applyFill="0" applyBorder="0" applyAlignment="0" applyProtection="0"/>
    <xf numFmtId="0" fontId="22" fillId="0" borderId="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169" fontId="22" fillId="0" borderId="0" applyFont="0" applyFill="0" applyBorder="0" applyAlignment="0" applyProtection="0"/>
    <xf numFmtId="0" fontId="30" fillId="0" borderId="0"/>
    <xf numFmtId="0" fontId="30" fillId="0" borderId="0"/>
    <xf numFmtId="43" fontId="1"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198" fillId="0" borderId="0"/>
    <xf numFmtId="43" fontId="30" fillId="0" borderId="0" applyFont="0" applyFill="0" applyBorder="0" applyAlignment="0" applyProtection="0"/>
    <xf numFmtId="0" fontId="225" fillId="0" borderId="2" applyNumberFormat="0" applyFill="0" applyAlignment="0" applyProtection="0"/>
    <xf numFmtId="0" fontId="226" fillId="0" borderId="3" applyNumberFormat="0" applyFill="0" applyAlignment="0" applyProtection="0"/>
    <xf numFmtId="0" fontId="227" fillId="0" borderId="4" applyNumberFormat="0" applyFill="0" applyAlignment="0" applyProtection="0"/>
    <xf numFmtId="0" fontId="227" fillId="0" borderId="0" applyNumberFormat="0" applyFill="0" applyBorder="0" applyAlignment="0" applyProtection="0"/>
    <xf numFmtId="0" fontId="228" fillId="2" borderId="0" applyNumberFormat="0" applyBorder="0" applyAlignment="0" applyProtection="0"/>
    <xf numFmtId="0" fontId="229" fillId="3" borderId="0" applyNumberFormat="0" applyBorder="0" applyAlignment="0" applyProtection="0"/>
    <xf numFmtId="0" fontId="230" fillId="4" borderId="0" applyNumberFormat="0" applyBorder="0" applyAlignment="0" applyProtection="0"/>
    <xf numFmtId="0" fontId="231" fillId="5" borderId="5" applyNumberFormat="0" applyAlignment="0" applyProtection="0"/>
    <xf numFmtId="0" fontId="232" fillId="6" borderId="6" applyNumberFormat="0" applyAlignment="0" applyProtection="0"/>
    <xf numFmtId="0" fontId="233" fillId="6" borderId="5" applyNumberFormat="0" applyAlignment="0" applyProtection="0"/>
    <xf numFmtId="0" fontId="234" fillId="0" borderId="7" applyNumberFormat="0" applyFill="0" applyAlignment="0" applyProtection="0"/>
    <xf numFmtId="0" fontId="235" fillId="7" borderId="8" applyNumberFormat="0" applyAlignment="0" applyProtection="0"/>
    <xf numFmtId="0" fontId="236" fillId="0" borderId="0" applyNumberFormat="0" applyFill="0" applyBorder="0" applyAlignment="0" applyProtection="0"/>
    <xf numFmtId="0" fontId="237" fillId="0" borderId="0" applyNumberFormat="0" applyFill="0" applyBorder="0" applyAlignment="0" applyProtection="0"/>
    <xf numFmtId="0" fontId="238" fillId="0" borderId="10" applyNumberFormat="0" applyFill="0" applyAlignment="0" applyProtection="0"/>
    <xf numFmtId="0" fontId="239"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39" fillId="12" borderId="0" applyNumberFormat="0" applyBorder="0" applyAlignment="0" applyProtection="0"/>
    <xf numFmtId="0" fontId="239"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39" fillId="16" borderId="0" applyNumberFormat="0" applyBorder="0" applyAlignment="0" applyProtection="0"/>
    <xf numFmtId="0" fontId="239"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39" fillId="20" borderId="0" applyNumberFormat="0" applyBorder="0" applyAlignment="0" applyProtection="0"/>
    <xf numFmtId="0" fontId="239"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39" fillId="24" borderId="0" applyNumberFormat="0" applyBorder="0" applyAlignment="0" applyProtection="0"/>
    <xf numFmtId="0" fontId="239"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39" fillId="28" borderId="0" applyNumberFormat="0" applyBorder="0" applyAlignment="0" applyProtection="0"/>
    <xf numFmtId="0" fontId="239"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39" fillId="32" borderId="0" applyNumberFormat="0" applyBorder="0" applyAlignment="0" applyProtection="0"/>
    <xf numFmtId="0" fontId="1"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0" fontId="30" fillId="0" borderId="0"/>
    <xf numFmtId="0" fontId="24" fillId="8" borderId="9" applyNumberFormat="0" applyFont="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231" fillId="5" borderId="5" applyNumberFormat="0" applyAlignment="0" applyProtection="0"/>
    <xf numFmtId="0" fontId="239" fillId="9" borderId="0" applyNumberFormat="0" applyBorder="0" applyAlignment="0" applyProtection="0"/>
    <xf numFmtId="0" fontId="239" fillId="13" borderId="0" applyNumberFormat="0" applyBorder="0" applyAlignment="0" applyProtection="0"/>
    <xf numFmtId="0" fontId="239" fillId="17" borderId="0" applyNumberFormat="0" applyBorder="0" applyAlignment="0" applyProtection="0"/>
    <xf numFmtId="0" fontId="239" fillId="21" borderId="0" applyNumberFormat="0" applyBorder="0" applyAlignment="0" applyProtection="0"/>
    <xf numFmtId="0" fontId="239" fillId="25" borderId="0" applyNumberFormat="0" applyBorder="0" applyAlignment="0" applyProtection="0"/>
    <xf numFmtId="0" fontId="239" fillId="29"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cellStyleXfs>
  <cellXfs count="122">
    <xf numFmtId="0" fontId="0" fillId="0" borderId="0" xfId="0"/>
    <xf numFmtId="0" fontId="3" fillId="0" borderId="0" xfId="0" applyFont="1"/>
    <xf numFmtId="0" fontId="3" fillId="0" borderId="1" xfId="0" applyFont="1" applyBorder="1"/>
    <xf numFmtId="0" fontId="4" fillId="0" borderId="0" xfId="0" applyFont="1"/>
    <xf numFmtId="0" fontId="5" fillId="0" borderId="0" xfId="0" applyFont="1"/>
    <xf numFmtId="0" fontId="3" fillId="0" borderId="0" xfId="0" applyFont="1" applyAlignment="1">
      <alignment horizontal="right"/>
    </xf>
    <xf numFmtId="0" fontId="7" fillId="0" borderId="0" xfId="0" applyFont="1"/>
    <xf numFmtId="167" fontId="7" fillId="0" borderId="0" xfId="0" applyNumberFormat="1" applyFont="1"/>
    <xf numFmtId="0" fontId="9" fillId="0" borderId="1" xfId="0" applyFont="1" applyBorder="1" applyAlignment="1">
      <alignment horizontal="left" vertical="top" wrapText="1"/>
    </xf>
    <xf numFmtId="0" fontId="7" fillId="0" borderId="0" xfId="0" applyFont="1" applyAlignment="1">
      <alignment horizontal="right"/>
    </xf>
    <xf numFmtId="0" fontId="9" fillId="0" borderId="1" xfId="0" applyFont="1" applyBorder="1"/>
    <xf numFmtId="0" fontId="11" fillId="0" borderId="1" xfId="0" applyFont="1" applyBorder="1" applyAlignment="1">
      <alignment horizontal="left" vertical="top" wrapText="1"/>
    </xf>
    <xf numFmtId="0" fontId="12" fillId="0" borderId="0" xfId="0" applyFont="1" applyFill="1" applyAlignment="1">
      <alignment wrapText="1"/>
    </xf>
    <xf numFmtId="168" fontId="13" fillId="0" borderId="0" xfId="0" applyNumberFormat="1" applyFont="1"/>
    <xf numFmtId="0" fontId="12" fillId="0" borderId="0" xfId="0" applyFont="1" applyAlignment="1">
      <alignment wrapText="1"/>
    </xf>
    <xf numFmtId="0" fontId="14" fillId="0" borderId="0" xfId="0" applyFont="1"/>
    <xf numFmtId="167" fontId="9" fillId="0" borderId="1" xfId="0" applyNumberFormat="1" applyFont="1" applyFill="1" applyBorder="1" applyAlignment="1">
      <alignment horizontal="right" vertical="center"/>
    </xf>
    <xf numFmtId="0" fontId="15" fillId="0" borderId="0" xfId="0" applyFont="1"/>
    <xf numFmtId="0" fontId="6" fillId="0" borderId="0" xfId="0" applyFont="1"/>
    <xf numFmtId="0" fontId="3" fillId="0" borderId="1" xfId="0" applyFont="1" applyBorder="1" applyAlignment="1">
      <alignment vertical="top"/>
    </xf>
    <xf numFmtId="0" fontId="3" fillId="0" borderId="1" xfId="0" applyFont="1" applyBorder="1" applyAlignment="1">
      <alignment horizontal="left" vertical="top"/>
    </xf>
    <xf numFmtId="0" fontId="9" fillId="0" borderId="1" xfId="0" applyFont="1" applyBorder="1" applyAlignment="1">
      <alignment horizontal="left" vertical="top"/>
    </xf>
    <xf numFmtId="0" fontId="9" fillId="0" borderId="1" xfId="0" applyFont="1" applyFill="1" applyBorder="1" applyAlignment="1">
      <alignment horizontal="left" vertical="top" wrapText="1"/>
    </xf>
    <xf numFmtId="2" fontId="16" fillId="0" borderId="1" xfId="0" applyNumberFormat="1" applyFont="1" applyBorder="1" applyAlignment="1">
      <alignment horizontal="left" vertical="top" wrapText="1"/>
    </xf>
    <xf numFmtId="2" fontId="17" fillId="0" borderId="1" xfId="0" applyNumberFormat="1" applyFont="1" applyFill="1" applyBorder="1" applyAlignment="1">
      <alignment horizontal="left" vertical="top" wrapText="1"/>
    </xf>
    <xf numFmtId="167" fontId="16" fillId="0" borderId="1" xfId="0" applyNumberFormat="1" applyFont="1" applyBorder="1" applyAlignment="1">
      <alignment horizontal="right" vertical="center"/>
    </xf>
    <xf numFmtId="167" fontId="16" fillId="0" borderId="1" xfId="0" applyNumberFormat="1" applyFont="1" applyFill="1" applyBorder="1" applyAlignment="1">
      <alignment horizontal="right" vertical="center"/>
    </xf>
    <xf numFmtId="167" fontId="17" fillId="0" borderId="1" xfId="0" applyNumberFormat="1" applyFont="1" applyFill="1" applyBorder="1" applyAlignment="1">
      <alignment horizontal="right" vertical="center"/>
    </xf>
    <xf numFmtId="0" fontId="3" fillId="0" borderId="1" xfId="0" applyFont="1" applyBorder="1" applyAlignment="1">
      <alignment vertical="top" wrapText="1"/>
    </xf>
    <xf numFmtId="0" fontId="10" fillId="0" borderId="1" xfId="0" applyFont="1" applyBorder="1" applyAlignment="1">
      <alignment vertical="top" wrapText="1"/>
    </xf>
    <xf numFmtId="0" fontId="8" fillId="0" borderId="1" xfId="0" applyFont="1" applyBorder="1" applyAlignment="1">
      <alignment vertical="top" wrapText="1"/>
    </xf>
    <xf numFmtId="0" fontId="12" fillId="0" borderId="0" xfId="0" applyFont="1" applyFill="1" applyAlignment="1">
      <alignment vertical="top" wrapText="1"/>
    </xf>
    <xf numFmtId="0" fontId="12" fillId="0" borderId="0" xfId="0" applyFont="1" applyAlignment="1">
      <alignment vertical="top" wrapText="1"/>
    </xf>
    <xf numFmtId="0" fontId="18" fillId="0" borderId="0" xfId="0" applyFont="1"/>
    <xf numFmtId="0" fontId="19" fillId="0" borderId="0" xfId="0" applyFont="1"/>
    <xf numFmtId="0" fontId="9" fillId="0" borderId="1" xfId="0" applyFont="1" applyFill="1" applyBorder="1" applyAlignment="1">
      <alignment horizontal="right" vertical="center"/>
    </xf>
    <xf numFmtId="4" fontId="9" fillId="0" borderId="1" xfId="0" applyNumberFormat="1" applyFont="1" applyFill="1" applyBorder="1" applyAlignment="1">
      <alignment horizontal="right" vertical="center"/>
    </xf>
    <xf numFmtId="168" fontId="9" fillId="0" borderId="1" xfId="0" applyNumberFormat="1" applyFont="1" applyFill="1" applyBorder="1" applyAlignment="1">
      <alignment horizontal="right" vertical="center"/>
    </xf>
    <xf numFmtId="167" fontId="11" fillId="0" borderId="1" xfId="0" applyNumberFormat="1" applyFont="1" applyFill="1" applyBorder="1" applyAlignment="1">
      <alignment horizontal="right" vertical="center"/>
    </xf>
    <xf numFmtId="0" fontId="3" fillId="0" borderId="0" xfId="0" applyFont="1" applyFill="1"/>
    <xf numFmtId="0" fontId="5" fillId="0" borderId="0" xfId="0" applyFont="1" applyFill="1"/>
    <xf numFmtId="167" fontId="9" fillId="0" borderId="1" xfId="1" applyNumberFormat="1" applyFont="1" applyFill="1" applyBorder="1" applyAlignment="1">
      <alignment horizontal="right" vertical="center"/>
    </xf>
    <xf numFmtId="167" fontId="9" fillId="0" borderId="1" xfId="0" quotePrefix="1" applyNumberFormat="1" applyFont="1" applyFill="1" applyBorder="1" applyAlignment="1">
      <alignment horizontal="right" vertical="center"/>
    </xf>
    <xf numFmtId="168" fontId="13" fillId="0" borderId="0" xfId="0" applyNumberFormat="1" applyFont="1" applyFill="1"/>
    <xf numFmtId="0" fontId="0" fillId="0" borderId="0" xfId="0" applyFill="1"/>
    <xf numFmtId="168" fontId="20" fillId="0" borderId="0" xfId="0" applyNumberFormat="1" applyFont="1"/>
    <xf numFmtId="0" fontId="3" fillId="0" borderId="1" xfId="0" applyFont="1" applyFill="1" applyBorder="1" applyAlignment="1">
      <alignment horizontal="right" vertical="center"/>
    </xf>
    <xf numFmtId="167" fontId="3" fillId="0" borderId="1" xfId="0" applyNumberFormat="1" applyFont="1" applyFill="1" applyBorder="1" applyAlignment="1">
      <alignment horizontal="right" vertical="center"/>
    </xf>
    <xf numFmtId="168" fontId="13" fillId="0" borderId="0" xfId="0" applyNumberFormat="1" applyFont="1" applyFill="1" applyAlignment="1">
      <alignment vertical="top"/>
    </xf>
    <xf numFmtId="168" fontId="20" fillId="0" borderId="0" xfId="0" applyNumberFormat="1" applyFont="1" applyFill="1"/>
    <xf numFmtId="252" fontId="20" fillId="0" borderId="0" xfId="1" applyNumberFormat="1" applyFont="1"/>
    <xf numFmtId="252" fontId="240" fillId="0" borderId="0" xfId="1" applyNumberFormat="1" applyFont="1"/>
    <xf numFmtId="252" fontId="240" fillId="0" borderId="0" xfId="1" applyNumberFormat="1" applyFont="1" applyFill="1"/>
    <xf numFmtId="252" fontId="7" fillId="0" borderId="0" xfId="1" applyNumberFormat="1" applyFont="1"/>
    <xf numFmtId="167" fontId="3" fillId="0" borderId="0" xfId="0" applyNumberFormat="1" applyFont="1"/>
    <xf numFmtId="252" fontId="3" fillId="0" borderId="0" xfId="1" applyNumberFormat="1" applyFont="1"/>
    <xf numFmtId="167" fontId="0" fillId="0" borderId="0" xfId="0" applyNumberFormat="1"/>
    <xf numFmtId="0" fontId="3" fillId="0" borderId="1" xfId="0" applyFont="1" applyBorder="1" applyAlignment="1">
      <alignment horizontal="left" vertical="top" wrapText="1"/>
    </xf>
    <xf numFmtId="0" fontId="0" fillId="0" borderId="0" xfId="0" applyAlignment="1">
      <alignment wrapText="1"/>
    </xf>
    <xf numFmtId="0" fontId="3" fillId="0" borderId="55" xfId="0" applyFont="1" applyFill="1" applyBorder="1" applyAlignment="1">
      <alignment horizontal="left"/>
    </xf>
    <xf numFmtId="0" fontId="3" fillId="0" borderId="56" xfId="0" applyFont="1" applyFill="1" applyBorder="1" applyAlignment="1">
      <alignment horizontal="left"/>
    </xf>
    <xf numFmtId="0" fontId="3" fillId="0" borderId="56" xfId="0" applyFont="1" applyFill="1" applyBorder="1" applyAlignment="1">
      <alignment horizontal="right"/>
    </xf>
    <xf numFmtId="0" fontId="3" fillId="0" borderId="57" xfId="0" applyFont="1" applyFill="1" applyBorder="1" applyAlignment="1">
      <alignment horizontal="right"/>
    </xf>
    <xf numFmtId="0" fontId="3" fillId="0" borderId="1" xfId="0" applyFont="1" applyFill="1" applyBorder="1" applyAlignment="1">
      <alignment vertical="top" wrapText="1"/>
    </xf>
    <xf numFmtId="0" fontId="3" fillId="0" borderId="57" xfId="0" applyFont="1" applyFill="1" applyBorder="1" applyAlignment="1">
      <alignment vertical="top" wrapText="1"/>
    </xf>
    <xf numFmtId="167" fontId="9" fillId="0" borderId="57" xfId="0" applyNumberFormat="1" applyFont="1" applyFill="1" applyBorder="1" applyAlignment="1">
      <alignment horizontal="right" vertical="center"/>
    </xf>
    <xf numFmtId="0" fontId="9" fillId="0" borderId="57" xfId="0" applyFont="1" applyFill="1" applyBorder="1" applyAlignment="1">
      <alignment horizontal="right" vertical="center"/>
    </xf>
    <xf numFmtId="4" fontId="9" fillId="0" borderId="57" xfId="0" applyNumberFormat="1" applyFont="1" applyFill="1" applyBorder="1" applyAlignment="1">
      <alignment horizontal="right" vertical="center"/>
    </xf>
    <xf numFmtId="167" fontId="16" fillId="0" borderId="57" xfId="0" applyNumberFormat="1" applyFont="1" applyFill="1" applyBorder="1" applyAlignment="1">
      <alignment horizontal="right" vertical="center"/>
    </xf>
    <xf numFmtId="168" fontId="9" fillId="0" borderId="57" xfId="0" applyNumberFormat="1" applyFont="1" applyFill="1" applyBorder="1" applyAlignment="1">
      <alignment horizontal="right" vertical="center"/>
    </xf>
    <xf numFmtId="167" fontId="11" fillId="0" borderId="57" xfId="0" applyNumberFormat="1" applyFont="1" applyFill="1" applyBorder="1" applyAlignment="1">
      <alignment horizontal="right" vertical="center"/>
    </xf>
    <xf numFmtId="0" fontId="3" fillId="0" borderId="58" xfId="0" applyFont="1" applyFill="1" applyBorder="1" applyAlignment="1">
      <alignment horizontal="right"/>
    </xf>
    <xf numFmtId="167" fontId="9" fillId="0" borderId="59" xfId="0" applyNumberFormat="1" applyFont="1" applyFill="1" applyBorder="1" applyAlignment="1">
      <alignment horizontal="right" vertical="center"/>
    </xf>
    <xf numFmtId="0" fontId="9" fillId="0" borderId="59" xfId="0" applyFont="1" applyFill="1" applyBorder="1" applyAlignment="1">
      <alignment horizontal="right" vertical="center"/>
    </xf>
    <xf numFmtId="4" fontId="9" fillId="0" borderId="59" xfId="0" applyNumberFormat="1" applyFont="1" applyFill="1" applyBorder="1" applyAlignment="1">
      <alignment horizontal="right" vertical="center"/>
    </xf>
    <xf numFmtId="167" fontId="16" fillId="0" borderId="59" xfId="0" applyNumberFormat="1" applyFont="1" applyFill="1" applyBorder="1" applyAlignment="1">
      <alignment horizontal="right" vertical="center"/>
    </xf>
    <xf numFmtId="168" fontId="9" fillId="0" borderId="59" xfId="0" applyNumberFormat="1" applyFont="1" applyFill="1" applyBorder="1" applyAlignment="1">
      <alignment horizontal="right" vertical="center"/>
    </xf>
    <xf numFmtId="167" fontId="11" fillId="0" borderId="59" xfId="0" applyNumberFormat="1" applyFont="1" applyFill="1" applyBorder="1" applyAlignment="1">
      <alignment horizontal="right" vertical="center"/>
    </xf>
    <xf numFmtId="2" fontId="13" fillId="0" borderId="0" xfId="0" applyNumberFormat="1" applyFont="1"/>
    <xf numFmtId="167" fontId="16" fillId="0" borderId="57" xfId="0" applyNumberFormat="1" applyFont="1" applyBorder="1" applyAlignment="1">
      <alignment horizontal="right" vertical="center"/>
    </xf>
    <xf numFmtId="167" fontId="17" fillId="0" borderId="57" xfId="0" applyNumberFormat="1" applyFont="1" applyFill="1" applyBorder="1" applyAlignment="1">
      <alignment horizontal="right" vertical="center"/>
    </xf>
    <xf numFmtId="167" fontId="16" fillId="0" borderId="59" xfId="0" applyNumberFormat="1" applyFont="1" applyBorder="1" applyAlignment="1">
      <alignment horizontal="right" vertical="center"/>
    </xf>
    <xf numFmtId="167" fontId="17" fillId="0" borderId="59" xfId="0" applyNumberFormat="1" applyFont="1" applyFill="1" applyBorder="1" applyAlignment="1">
      <alignment horizontal="right" vertical="center"/>
    </xf>
    <xf numFmtId="0" fontId="3" fillId="0" borderId="59" xfId="0" applyFont="1" applyFill="1" applyBorder="1" applyAlignment="1">
      <alignment vertical="top" wrapText="1"/>
    </xf>
    <xf numFmtId="167" fontId="11" fillId="0" borderId="58" xfId="0" applyNumberFormat="1" applyFont="1" applyFill="1" applyBorder="1" applyAlignment="1">
      <alignment horizontal="right" vertical="center"/>
    </xf>
    <xf numFmtId="167" fontId="10" fillId="0" borderId="1" xfId="0" applyNumberFormat="1" applyFont="1" applyBorder="1" applyAlignment="1">
      <alignment horizontal="right" vertical="center"/>
    </xf>
    <xf numFmtId="0" fontId="3" fillId="0" borderId="57" xfId="0" applyFont="1" applyBorder="1"/>
    <xf numFmtId="167" fontId="3" fillId="0" borderId="57" xfId="0" applyNumberFormat="1" applyFont="1" applyFill="1" applyBorder="1" applyAlignment="1">
      <alignment horizontal="right" vertical="center"/>
    </xf>
    <xf numFmtId="0" fontId="3" fillId="0" borderId="57" xfId="0" applyFont="1" applyFill="1" applyBorder="1" applyAlignment="1">
      <alignment horizontal="right" vertical="center"/>
    </xf>
    <xf numFmtId="167" fontId="10" fillId="0" borderId="57" xfId="0" applyNumberFormat="1" applyFont="1" applyBorder="1" applyAlignment="1">
      <alignment horizontal="right" vertical="center"/>
    </xf>
    <xf numFmtId="167" fontId="3" fillId="0" borderId="59" xfId="0" applyNumberFormat="1" applyFont="1" applyFill="1" applyBorder="1" applyAlignment="1">
      <alignment horizontal="right" vertical="center"/>
    </xf>
    <xf numFmtId="0" fontId="3" fillId="0" borderId="59" xfId="0" applyFont="1" applyFill="1" applyBorder="1" applyAlignment="1">
      <alignment horizontal="right" vertical="center"/>
    </xf>
    <xf numFmtId="167" fontId="10" fillId="0" borderId="59" xfId="0" applyNumberFormat="1" applyFont="1" applyBorder="1" applyAlignment="1">
      <alignment horizontal="right" vertical="center"/>
    </xf>
    <xf numFmtId="167" fontId="9" fillId="0" borderId="1" xfId="1" applyNumberFormat="1" applyFont="1" applyBorder="1" applyAlignment="1">
      <alignment horizontal="right" vertical="center"/>
    </xf>
    <xf numFmtId="167" fontId="9" fillId="0" borderId="1" xfId="0" quotePrefix="1" applyNumberFormat="1" applyFont="1" applyBorder="1" applyAlignment="1">
      <alignment horizontal="right" vertical="center"/>
    </xf>
    <xf numFmtId="167" fontId="9" fillId="0" borderId="57" xfId="1" applyNumberFormat="1" applyFont="1" applyFill="1" applyBorder="1" applyAlignment="1">
      <alignment horizontal="right" vertical="center"/>
    </xf>
    <xf numFmtId="167" fontId="9" fillId="0" borderId="57" xfId="0" quotePrefix="1" applyNumberFormat="1" applyFont="1" applyBorder="1" applyAlignment="1">
      <alignment horizontal="right" vertical="center"/>
    </xf>
    <xf numFmtId="167" fontId="9" fillId="0" borderId="57" xfId="0" quotePrefix="1" applyNumberFormat="1" applyFont="1" applyFill="1" applyBorder="1" applyAlignment="1">
      <alignment horizontal="right" vertical="center"/>
    </xf>
    <xf numFmtId="167" fontId="9" fillId="0" borderId="59" xfId="1" applyNumberFormat="1" applyFont="1" applyBorder="1" applyAlignment="1">
      <alignment horizontal="right" vertical="center"/>
    </xf>
    <xf numFmtId="167" fontId="9" fillId="0" borderId="59" xfId="1" applyNumberFormat="1" applyFont="1" applyFill="1" applyBorder="1" applyAlignment="1">
      <alignment horizontal="right" vertical="center"/>
    </xf>
    <xf numFmtId="167" fontId="9" fillId="0" borderId="59" xfId="0" quotePrefix="1" applyNumberFormat="1" applyFont="1" applyBorder="1" applyAlignment="1">
      <alignment horizontal="right" vertical="center"/>
    </xf>
    <xf numFmtId="167" fontId="9" fillId="0" borderId="59" xfId="0" quotePrefix="1" applyNumberFormat="1" applyFont="1" applyFill="1" applyBorder="1" applyAlignment="1">
      <alignment horizontal="right" vertical="center"/>
    </xf>
    <xf numFmtId="0" fontId="9" fillId="0" borderId="1" xfId="0" applyFont="1" applyBorder="1" applyAlignment="1">
      <alignment horizontal="right" vertical="center" wrapText="1"/>
    </xf>
    <xf numFmtId="0" fontId="243" fillId="0" borderId="1" xfId="0" applyFont="1" applyBorder="1" applyAlignment="1">
      <alignment horizontal="left" vertical="top" wrapText="1"/>
    </xf>
    <xf numFmtId="167" fontId="243" fillId="0" borderId="1" xfId="0" quotePrefix="1" applyNumberFormat="1" applyFont="1" applyBorder="1" applyAlignment="1">
      <alignment horizontal="right" vertical="center"/>
    </xf>
    <xf numFmtId="167" fontId="243" fillId="0" borderId="59" xfId="0" quotePrefix="1" applyNumberFormat="1" applyFont="1" applyBorder="1" applyAlignment="1">
      <alignment horizontal="right" vertical="center"/>
    </xf>
    <xf numFmtId="167" fontId="243" fillId="0" borderId="57" xfId="0" quotePrefix="1" applyNumberFormat="1" applyFont="1" applyBorder="1" applyAlignment="1">
      <alignment horizontal="right" vertical="center"/>
    </xf>
    <xf numFmtId="0" fontId="244" fillId="0" borderId="1" xfId="0" applyFont="1" applyBorder="1" applyAlignment="1">
      <alignment horizontal="left" vertical="top" wrapText="1" indent="1"/>
    </xf>
    <xf numFmtId="167" fontId="244" fillId="0" borderId="1" xfId="0" quotePrefix="1" applyNumberFormat="1" applyFont="1" applyBorder="1" applyAlignment="1">
      <alignment horizontal="right" vertical="center"/>
    </xf>
    <xf numFmtId="167" fontId="244" fillId="0" borderId="59" xfId="0" quotePrefix="1" applyNumberFormat="1" applyFont="1" applyBorder="1" applyAlignment="1">
      <alignment horizontal="right" vertical="center"/>
    </xf>
    <xf numFmtId="167" fontId="244" fillId="0" borderId="57" xfId="0" quotePrefix="1" applyNumberFormat="1" applyFont="1" applyBorder="1" applyAlignment="1">
      <alignment horizontal="right" vertical="center"/>
    </xf>
    <xf numFmtId="0" fontId="245" fillId="0" borderId="1" xfId="0" applyFont="1" applyBorder="1" applyAlignment="1">
      <alignment horizontal="left" vertical="top" wrapText="1"/>
    </xf>
    <xf numFmtId="0" fontId="12" fillId="0" borderId="1" xfId="0" applyFont="1" applyBorder="1" applyAlignment="1">
      <alignment horizontal="left" vertical="top" wrapText="1" indent="1"/>
    </xf>
    <xf numFmtId="167" fontId="245" fillId="0" borderId="1" xfId="0" quotePrefix="1" applyNumberFormat="1" applyFont="1" applyFill="1" applyBorder="1" applyAlignment="1">
      <alignment horizontal="right" vertical="center"/>
    </xf>
    <xf numFmtId="167" fontId="245" fillId="0" borderId="59" xfId="0" quotePrefix="1" applyNumberFormat="1" applyFont="1" applyFill="1" applyBorder="1" applyAlignment="1">
      <alignment horizontal="right" vertical="center"/>
    </xf>
    <xf numFmtId="167" fontId="245" fillId="0" borderId="57" xfId="0" quotePrefix="1" applyNumberFormat="1" applyFont="1" applyFill="1" applyBorder="1" applyAlignment="1">
      <alignment horizontal="right" vertical="center"/>
    </xf>
    <xf numFmtId="167" fontId="12" fillId="0" borderId="1" xfId="0" quotePrefix="1" applyNumberFormat="1" applyFont="1" applyFill="1" applyBorder="1" applyAlignment="1">
      <alignment horizontal="right" vertical="center"/>
    </xf>
    <xf numFmtId="167" fontId="12" fillId="0" borderId="59" xfId="0" quotePrefix="1" applyNumberFormat="1" applyFont="1" applyFill="1" applyBorder="1" applyAlignment="1">
      <alignment horizontal="right" vertical="center"/>
    </xf>
    <xf numFmtId="167" fontId="12" fillId="0" borderId="57" xfId="0" quotePrefix="1" applyNumberFormat="1" applyFont="1" applyFill="1" applyBorder="1" applyAlignment="1">
      <alignment horizontal="right" vertical="center"/>
    </xf>
    <xf numFmtId="167" fontId="0" fillId="0" borderId="0" xfId="0" applyNumberFormat="1" applyFill="1"/>
    <xf numFmtId="0" fontId="15" fillId="0" borderId="0" xfId="0" applyFont="1" applyAlignment="1">
      <alignment vertical="top"/>
    </xf>
    <xf numFmtId="0" fontId="4" fillId="0" borderId="0" xfId="0" applyFont="1" applyAlignment="1">
      <alignment horizontal="left" vertical="top" wrapText="1"/>
    </xf>
  </cellXfs>
  <cellStyles count="1316">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3" xfId="37"/>
    <cellStyle name="20% - Accent1 3 2" xfId="1099"/>
    <cellStyle name="20% - Accent1 3 3" xfId="1039"/>
    <cellStyle name="20% - Accent1 4" xfId="1197"/>
    <cellStyle name="20% - Accent2 2" xfId="38"/>
    <cellStyle name="20% - Accent2 3" xfId="39"/>
    <cellStyle name="20% - Accent2 3 2" xfId="1100"/>
    <cellStyle name="20% - Accent2 3 3" xfId="1040"/>
    <cellStyle name="20% - Accent2 4" xfId="1201"/>
    <cellStyle name="20% - Accent3 2" xfId="40"/>
    <cellStyle name="20% - Accent3 3" xfId="41"/>
    <cellStyle name="20% - Accent3 3 2" xfId="1101"/>
    <cellStyle name="20% - Accent3 3 3" xfId="1041"/>
    <cellStyle name="20% - Accent3 4" xfId="1205"/>
    <cellStyle name="20% - Accent4 2" xfId="42"/>
    <cellStyle name="20% - Accent4 3" xfId="43"/>
    <cellStyle name="20% - Accent4 3 2" xfId="1102"/>
    <cellStyle name="20% - Accent4 3 3" xfId="1042"/>
    <cellStyle name="20% - Accent4 4" xfId="1209"/>
    <cellStyle name="20% - Accent5 2" xfId="44"/>
    <cellStyle name="20% - Accent5 3" xfId="45"/>
    <cellStyle name="20% - Accent5 3 2" xfId="1103"/>
    <cellStyle name="20% - Accent5 3 3" xfId="1043"/>
    <cellStyle name="20% - Accent5 4" xfId="1213"/>
    <cellStyle name="20% - Accent6 2" xfId="4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3" xfId="61"/>
    <cellStyle name="40% - Accent1 3 2" xfId="1105"/>
    <cellStyle name="40% - Accent1 3 3" xfId="1045"/>
    <cellStyle name="40% - Accent1 4" xfId="1198"/>
    <cellStyle name="40% - Accent2 2" xfId="62"/>
    <cellStyle name="40% - Accent2 3" xfId="63"/>
    <cellStyle name="40% - Accent2 3 2" xfId="1106"/>
    <cellStyle name="40% - Accent2 3 3" xfId="1046"/>
    <cellStyle name="40% - Accent2 4" xfId="1202"/>
    <cellStyle name="40% - Accent3 2" xfId="64"/>
    <cellStyle name="40% - Accent3 3" xfId="65"/>
    <cellStyle name="40% - Accent3 3 2" xfId="1107"/>
    <cellStyle name="40% - Accent3 3 3" xfId="1047"/>
    <cellStyle name="40% - Accent3 4" xfId="1206"/>
    <cellStyle name="40% - Accent4 2" xfId="66"/>
    <cellStyle name="40% - Accent4 3" xfId="67"/>
    <cellStyle name="40% - Accent4 3 2" xfId="1108"/>
    <cellStyle name="40% - Accent4 3 3" xfId="1048"/>
    <cellStyle name="40% - Accent4 4" xfId="1210"/>
    <cellStyle name="40% - Accent5 2" xfId="68"/>
    <cellStyle name="40% - Accent5 3" xfId="69"/>
    <cellStyle name="40% - Accent5 3 2" xfId="1109"/>
    <cellStyle name="40% - Accent5 3 3" xfId="1049"/>
    <cellStyle name="40% - Accent5 4" xfId="1214"/>
    <cellStyle name="40% - Accent6 2" xfId="70"/>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3" xfId="82"/>
    <cellStyle name="60% - Accent1 3 2" xfId="1111"/>
    <cellStyle name="60% - Accent1 3 3" xfId="1051"/>
    <cellStyle name="60% - Accent1 4" xfId="1199"/>
    <cellStyle name="60% - Accent2 2" xfId="83"/>
    <cellStyle name="60% - Accent2 3" xfId="84"/>
    <cellStyle name="60% - Accent2 3 2" xfId="1112"/>
    <cellStyle name="60% - Accent2 3 3" xfId="1052"/>
    <cellStyle name="60% - Accent2 4" xfId="1203"/>
    <cellStyle name="60% - Accent3 2" xfId="85"/>
    <cellStyle name="60% - Accent3 3" xfId="86"/>
    <cellStyle name="60% - Accent3 3 2" xfId="1113"/>
    <cellStyle name="60% - Accent3 3 3" xfId="1053"/>
    <cellStyle name="60% - Accent3 4" xfId="1207"/>
    <cellStyle name="60% - Accent4 2" xfId="87"/>
    <cellStyle name="60% - Accent4 3" xfId="88"/>
    <cellStyle name="60% - Accent4 3 2" xfId="1114"/>
    <cellStyle name="60% - Accent4 3 3" xfId="1054"/>
    <cellStyle name="60% - Accent4 4" xfId="1211"/>
    <cellStyle name="60% - Accent5 2" xfId="89"/>
    <cellStyle name="60% - Accent5 3" xfId="90"/>
    <cellStyle name="60% - Accent5 3 2" xfId="1115"/>
    <cellStyle name="60% - Accent5 3 3" xfId="1055"/>
    <cellStyle name="60% - Accent5 4" xfId="1215"/>
    <cellStyle name="60% - Accent6 2" xfId="91"/>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3" xfId="240"/>
    <cellStyle name="Explanatory Text 3 2" xfId="1127"/>
    <cellStyle name="Explanatory Text 3 3" xfId="1068"/>
    <cellStyle name="Explanatory Text 4" xfId="1194"/>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3" xfId="357"/>
    <cellStyle name="Normal 2 3 2" xfId="358"/>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2" xfId="402"/>
    <cellStyle name="Parastais 2 2" xfId="403"/>
    <cellStyle name="Parastais 2 3" xfId="404"/>
    <cellStyle name="Parastais_3_pielik__Veidl_3" xfId="690"/>
    <cellStyle name="Paskaidrojošs teksts" xfId="990"/>
    <cellStyle name="Pārbaudes šūna" xfId="982"/>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3" xfId="442"/>
    <cellStyle name="SAPBEXaggData 4" xfId="794"/>
    <cellStyle name="SAPBEXaggData 5" xfId="833"/>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3" xfId="448"/>
    <cellStyle name="SAPBEXaggItem 4" xfId="696"/>
    <cellStyle name="SAPBEXaggItem 4 2" xfId="835"/>
    <cellStyle name="SAPBEXaggItem 4 3" xfId="856"/>
    <cellStyle name="SAPBEXaggItem 5" xfId="796"/>
    <cellStyle name="SAPBEXaggItem 6" xfId="780"/>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3" xfId="454"/>
    <cellStyle name="SAPBEXchaText 4" xfId="698"/>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3" xfId="494"/>
    <cellStyle name="SAPBEXfilterText 4" xfId="699"/>
    <cellStyle name="SAPBEXformats" xfId="495"/>
    <cellStyle name="SAPBEXformats 2" xfId="496"/>
    <cellStyle name="SAPBEXformats 3" xfId="497"/>
    <cellStyle name="SAPBEXformats 4" xfId="809"/>
    <cellStyle name="SAPBEXformats 5" xfId="771"/>
    <cellStyle name="SAPBEXheaderData" xfId="498"/>
    <cellStyle name="SAPBEXheaderItem" xfId="499"/>
    <cellStyle name="SAPBEXheaderItem 2" xfId="500"/>
    <cellStyle name="SAPBEXheaderItem 3" xfId="501"/>
    <cellStyle name="SAPBEXheaderText" xfId="502"/>
    <cellStyle name="SAPBEXheaderText 2" xfId="503"/>
    <cellStyle name="SAPBEXheaderText 3" xfId="504"/>
    <cellStyle name="SAPBEXheaderText 4" xfId="700"/>
    <cellStyle name="SAPBEXHLevel0" xfId="505"/>
    <cellStyle name="SAPBEXHLevel0 2" xfId="506"/>
    <cellStyle name="SAPBEXHLevel0 3" xfId="507"/>
    <cellStyle name="SAPBEXHLevel0 4" xfId="701"/>
    <cellStyle name="SAPBEXHLevel0 4 2" xfId="837"/>
    <cellStyle name="SAPBEXHLevel0 4 3" xfId="858"/>
    <cellStyle name="SAPBEXHLevel0 5" xfId="810"/>
    <cellStyle name="SAPBEXHLevel0 6" xfId="770"/>
    <cellStyle name="SAPBEXHLevel0 7" xfId="947"/>
    <cellStyle name="SAPBEXHLevel0X" xfId="508"/>
    <cellStyle name="SAPBEXHLevel0X 2" xfId="509"/>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3" xfId="513"/>
    <cellStyle name="SAPBEXHLevel1 4" xfId="703"/>
    <cellStyle name="SAPBEXHLevel1 4 2" xfId="839"/>
    <cellStyle name="SAPBEXHLevel1 4 3" xfId="860"/>
    <cellStyle name="SAPBEXHLevel1 5" xfId="812"/>
    <cellStyle name="SAPBEXHLevel1 6" xfId="766"/>
    <cellStyle name="SAPBEXHLevel1 7" xfId="951"/>
    <cellStyle name="SAPBEXHLevel1X" xfId="514"/>
    <cellStyle name="SAPBEXHLevel1X 2" xfId="515"/>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4" xfId="705"/>
    <cellStyle name="SAPBEXHLevel2 4 2" xfId="841"/>
    <cellStyle name="SAPBEXHLevel2 4 3" xfId="862"/>
    <cellStyle name="SAPBEXHLevel2 5" xfId="814"/>
    <cellStyle name="SAPBEXHLevel2 6" xfId="764"/>
    <cellStyle name="SAPBEXHLevel2 7" xfId="949"/>
    <cellStyle name="SAPBEXHLevel2X" xfId="520"/>
    <cellStyle name="SAPBEXHLevel2X 2" xfId="521"/>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3" xfId="525"/>
    <cellStyle name="SAPBEXHLevel3 4" xfId="707"/>
    <cellStyle name="SAPBEXHLevel3 4 2" xfId="843"/>
    <cellStyle name="SAPBEXHLevel3 4 3" xfId="864"/>
    <cellStyle name="SAPBEXHLevel3 5" xfId="816"/>
    <cellStyle name="SAPBEXHLevel3 6" xfId="762"/>
    <cellStyle name="SAPBEXHLevel3 7" xfId="953"/>
    <cellStyle name="SAPBEXHLevel3X" xfId="526"/>
    <cellStyle name="SAPBEXHLevel3X 2" xfId="527"/>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3" xfId="547"/>
    <cellStyle name="SAPBEXstdData 4" xfId="548"/>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3" xfId="554"/>
    <cellStyle name="SAPBEXstdItem 4" xfId="824"/>
    <cellStyle name="SAPBEXstdItem 5" xfId="756"/>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3" xfId="588"/>
    <cellStyle name="Title 3 2" xfId="1146"/>
    <cellStyle name="Title 3 3" xfId="1085"/>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D\Tautsaimniecibas_un_fiskalas_parvaldibas_nodala\Gints\_Fiscal_forecasts\_MTBF_2016_2018\Izd_griesti_21072015\izdevumu_nosac&#299;jums\izdevumu_nosac&#299;juma_metode_2307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ēķins"/>
      <sheetName val="exp.bench"/>
      <sheetName val="pGDP"/>
      <sheetName val="discretionary_measures"/>
      <sheetName val="aizs_strukt"/>
    </sheetNames>
    <sheetDataSet>
      <sheetData sheetId="0">
        <row r="2">
          <cell r="B2">
            <v>8706.8345286495787</v>
          </cell>
        </row>
      </sheetData>
      <sheetData sheetId="1">
        <row r="7">
          <cell r="F7">
            <v>8965.4850374025591</v>
          </cell>
        </row>
        <row r="20">
          <cell r="F20">
            <v>3.9173621749682606</v>
          </cell>
        </row>
      </sheetData>
      <sheetData sheetId="2"/>
      <sheetData sheetId="3">
        <row r="8">
          <cell r="C8">
            <v>-73.570858000000001</v>
          </cell>
        </row>
      </sheetData>
      <sheetData sheetId="4">
        <row r="12">
          <cell r="F12">
            <v>54.865675465670336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29"/>
  <sheetViews>
    <sheetView showGridLines="0" tabSelected="1" zoomScaleNormal="100" workbookViewId="0">
      <selection activeCell="A5" sqref="A5"/>
    </sheetView>
  </sheetViews>
  <sheetFormatPr defaultRowHeight="15"/>
  <cols>
    <col min="1" max="1" width="30.85546875" customWidth="1"/>
    <col min="2" max="2" width="9.140625" style="44" customWidth="1"/>
    <col min="3" max="4" width="10.28515625" style="44" customWidth="1"/>
    <col min="5" max="8" width="10.28515625" customWidth="1"/>
    <col min="9" max="9" width="10.28515625" style="44" customWidth="1"/>
    <col min="10" max="10" width="30.85546875" customWidth="1"/>
  </cols>
  <sheetData>
    <row r="1" spans="1:10" ht="18.75">
      <c r="A1" s="33" t="s">
        <v>125</v>
      </c>
      <c r="B1" s="39"/>
      <c r="C1" s="39"/>
      <c r="D1" s="39"/>
      <c r="E1" s="1"/>
      <c r="F1" s="1"/>
      <c r="G1" s="1"/>
      <c r="J1" s="5" t="s">
        <v>188</v>
      </c>
    </row>
    <row r="2" spans="1:10" ht="18.75">
      <c r="A2" s="33" t="s">
        <v>126</v>
      </c>
      <c r="B2" s="39"/>
      <c r="C2" s="39"/>
      <c r="D2" s="39"/>
      <c r="E2" s="1"/>
      <c r="F2" s="1"/>
      <c r="G2" s="1"/>
      <c r="J2" s="5" t="s">
        <v>189</v>
      </c>
    </row>
    <row r="3" spans="1:10" s="15" customFormat="1" ht="12.75">
      <c r="A3" s="3" t="s">
        <v>7</v>
      </c>
      <c r="B3" s="40"/>
      <c r="C3" s="40"/>
      <c r="D3" s="40"/>
      <c r="E3" s="4"/>
      <c r="F3" s="4"/>
      <c r="G3" s="4"/>
      <c r="H3" s="4"/>
      <c r="I3" s="40"/>
    </row>
    <row r="4" spans="1:10" s="15" customFormat="1" ht="12.75">
      <c r="A4" s="3" t="s">
        <v>8</v>
      </c>
      <c r="B4" s="40"/>
      <c r="C4" s="40"/>
      <c r="D4" s="40"/>
      <c r="E4" s="4"/>
      <c r="F4" s="4"/>
      <c r="G4" s="4"/>
      <c r="H4" s="4"/>
      <c r="I4" s="40"/>
    </row>
    <row r="5" spans="1:10" ht="8.25" customHeight="1">
      <c r="A5" s="1"/>
      <c r="B5" s="39"/>
      <c r="C5" s="39"/>
      <c r="D5" s="39"/>
      <c r="E5" s="1"/>
      <c r="F5" s="1"/>
      <c r="G5" s="1"/>
      <c r="H5" s="1"/>
      <c r="I5" s="39"/>
    </row>
    <row r="6" spans="1:10">
      <c r="A6" s="20"/>
      <c r="B6" s="59">
        <v>2016</v>
      </c>
      <c r="C6" s="60"/>
      <c r="D6" s="71"/>
      <c r="E6" s="60">
        <v>2017</v>
      </c>
      <c r="F6" s="60"/>
      <c r="G6" s="71"/>
      <c r="H6" s="60">
        <v>2018</v>
      </c>
      <c r="I6" s="61"/>
      <c r="J6" s="20"/>
    </row>
    <row r="7" spans="1:10" s="58" customFormat="1" ht="45">
      <c r="A7" s="57"/>
      <c r="B7" s="63" t="s">
        <v>129</v>
      </c>
      <c r="C7" s="63" t="s">
        <v>128</v>
      </c>
      <c r="D7" s="83" t="s">
        <v>127</v>
      </c>
      <c r="E7" s="64" t="s">
        <v>129</v>
      </c>
      <c r="F7" s="63" t="s">
        <v>128</v>
      </c>
      <c r="G7" s="83" t="s">
        <v>127</v>
      </c>
      <c r="H7" s="64" t="s">
        <v>128</v>
      </c>
      <c r="I7" s="63" t="s">
        <v>127</v>
      </c>
      <c r="J7" s="57"/>
    </row>
    <row r="8" spans="1:10">
      <c r="A8" s="8" t="s">
        <v>47</v>
      </c>
      <c r="B8" s="16">
        <f>'2.tabula'!B19</f>
        <v>7618.4869915466115</v>
      </c>
      <c r="C8" s="16">
        <f>'2.tabula'!C19</f>
        <v>7592.6023020268849</v>
      </c>
      <c r="D8" s="72">
        <f>'2.tabula'!D19</f>
        <v>7477.7528276730218</v>
      </c>
      <c r="E8" s="65">
        <f>'2.tabula'!E19</f>
        <v>7969.2885025509604</v>
      </c>
      <c r="F8" s="16">
        <f>'2.tabula'!F19</f>
        <v>8053.5166758990035</v>
      </c>
      <c r="G8" s="72">
        <f>'2.tabula'!G19</f>
        <v>7956.7637936569945</v>
      </c>
      <c r="H8" s="65">
        <f>'2.tabula'!H19</f>
        <v>8509.9202917750699</v>
      </c>
      <c r="I8" s="16">
        <f>'2.tabula'!I19</f>
        <v>8233.6752445968141</v>
      </c>
      <c r="J8" s="8" t="s">
        <v>44</v>
      </c>
    </row>
    <row r="9" spans="1:10" ht="15" customHeight="1">
      <c r="A9" s="8" t="s">
        <v>48</v>
      </c>
      <c r="B9" s="16">
        <f>'3.tabula'!B41</f>
        <v>7714.5572887222588</v>
      </c>
      <c r="C9" s="16">
        <f>'3.tabula'!C41</f>
        <v>7864.7452977242492</v>
      </c>
      <c r="D9" s="72">
        <f>'3.tabula'!D41</f>
        <v>7549.9105442557502</v>
      </c>
      <c r="E9" s="65">
        <f>'3.tabula'!E41</f>
        <v>7995.5484928503556</v>
      </c>
      <c r="F9" s="16">
        <f>'3.tabula'!F41</f>
        <v>8050.5830675671641</v>
      </c>
      <c r="G9" s="72">
        <f>'3.tabula'!G41</f>
        <v>8006.5565249740184</v>
      </c>
      <c r="H9" s="65">
        <f>'3.tabula'!H41</f>
        <v>8529.3127470340551</v>
      </c>
      <c r="I9" s="16">
        <f>'3.tabula'!I41</f>
        <v>8266.720802705835</v>
      </c>
      <c r="J9" s="8" t="s">
        <v>45</v>
      </c>
    </row>
    <row r="10" spans="1:10">
      <c r="A10" s="8" t="s">
        <v>49</v>
      </c>
      <c r="B10" s="16">
        <f>'4.tabula'!B24</f>
        <v>7601.8147382052684</v>
      </c>
      <c r="C10" s="16">
        <f>'4.tabula'!C24</f>
        <v>7623.9946614500004</v>
      </c>
      <c r="D10" s="72">
        <f>'4.tabula'!D24</f>
        <v>7569.1437114500004</v>
      </c>
      <c r="E10" s="65" t="s">
        <v>19</v>
      </c>
      <c r="F10" s="16">
        <f>'4.tabula'!E24</f>
        <v>7934.668238001399</v>
      </c>
      <c r="G10" s="72">
        <f>'4.tabula'!F24</f>
        <v>7986.6315010013986</v>
      </c>
      <c r="H10" s="65" t="s">
        <v>19</v>
      </c>
      <c r="I10" s="41" t="s">
        <v>19</v>
      </c>
      <c r="J10" s="8" t="s">
        <v>46</v>
      </c>
    </row>
    <row r="11" spans="1:10" ht="6.75" customHeight="1">
      <c r="A11" s="21"/>
      <c r="B11" s="16"/>
      <c r="C11" s="16"/>
      <c r="D11" s="72"/>
      <c r="E11" s="65"/>
      <c r="F11" s="16"/>
      <c r="G11" s="72"/>
      <c r="H11" s="65"/>
      <c r="I11" s="16"/>
      <c r="J11" s="21"/>
    </row>
    <row r="12" spans="1:10">
      <c r="A12" s="8" t="s">
        <v>41</v>
      </c>
      <c r="B12" s="16">
        <f t="shared" ref="B12:D12" si="0">MIN(B8:B9)</f>
        <v>7618.4869915466115</v>
      </c>
      <c r="C12" s="16">
        <f t="shared" si="0"/>
        <v>7592.6023020268849</v>
      </c>
      <c r="D12" s="72">
        <f t="shared" si="0"/>
        <v>7477.7528276730218</v>
      </c>
      <c r="E12" s="65">
        <f t="shared" ref="E12:I12" si="1">MIN(E8:E9)</f>
        <v>7969.2885025509604</v>
      </c>
      <c r="F12" s="16">
        <f t="shared" si="1"/>
        <v>8050.5830675671641</v>
      </c>
      <c r="G12" s="72">
        <f t="shared" si="1"/>
        <v>7956.7637936569945</v>
      </c>
      <c r="H12" s="65">
        <f t="shared" si="1"/>
        <v>8509.9202917750699</v>
      </c>
      <c r="I12" s="16">
        <f t="shared" si="1"/>
        <v>8233.6752445968141</v>
      </c>
      <c r="J12" s="8" t="s">
        <v>41</v>
      </c>
    </row>
    <row r="13" spans="1:10" ht="7.5" customHeight="1">
      <c r="A13" s="22"/>
      <c r="B13" s="16"/>
      <c r="C13" s="16"/>
      <c r="D13" s="72"/>
      <c r="E13" s="65"/>
      <c r="F13" s="16"/>
      <c r="G13" s="72"/>
      <c r="H13" s="65"/>
      <c r="I13" s="16"/>
      <c r="J13" s="22"/>
    </row>
    <row r="14" spans="1:10">
      <c r="A14" s="8" t="s">
        <v>42</v>
      </c>
      <c r="B14" s="93">
        <f>B12-B10</f>
        <v>16.672253341343094</v>
      </c>
      <c r="C14" s="93">
        <f>C12-C10</f>
        <v>-31.392359423115522</v>
      </c>
      <c r="D14" s="98">
        <f>D12-D10</f>
        <v>-91.390883776978626</v>
      </c>
      <c r="E14" s="95" t="s">
        <v>19</v>
      </c>
      <c r="F14" s="93">
        <f>F12-F10</f>
        <v>115.9148295657651</v>
      </c>
      <c r="G14" s="98">
        <f>G12-G10</f>
        <v>-29.867707344404153</v>
      </c>
      <c r="H14" s="95" t="s">
        <v>19</v>
      </c>
      <c r="I14" s="41" t="s">
        <v>19</v>
      </c>
      <c r="J14" s="8" t="s">
        <v>42</v>
      </c>
    </row>
    <row r="15" spans="1:10">
      <c r="A15" s="8" t="s">
        <v>43</v>
      </c>
      <c r="B15" s="93">
        <f>ABS(B14)</f>
        <v>16.672253341343094</v>
      </c>
      <c r="C15" s="93">
        <f>ABS(C14)</f>
        <v>31.392359423115522</v>
      </c>
      <c r="D15" s="98">
        <f>ABS(D14)</f>
        <v>91.390883776978626</v>
      </c>
      <c r="E15" s="95" t="s">
        <v>19</v>
      </c>
      <c r="F15" s="93">
        <f>ABS(F14)</f>
        <v>115.9148295657651</v>
      </c>
      <c r="G15" s="98">
        <f>ABS(G14)</f>
        <v>29.867707344404153</v>
      </c>
      <c r="H15" s="95" t="s">
        <v>19</v>
      </c>
      <c r="I15" s="41" t="s">
        <v>19</v>
      </c>
      <c r="J15" s="8" t="s">
        <v>43</v>
      </c>
    </row>
    <row r="16" spans="1:10" ht="30">
      <c r="A16" s="8" t="s">
        <v>51</v>
      </c>
      <c r="B16" s="41">
        <f>'2.tabula'!B17</f>
        <v>26850.9</v>
      </c>
      <c r="C16" s="41">
        <f>'2.tabula'!C17</f>
        <v>26081.5</v>
      </c>
      <c r="D16" s="99">
        <f>'2.tabula'!D17</f>
        <v>26126.512126509682</v>
      </c>
      <c r="E16" s="95">
        <f>'2.tabula'!E17</f>
        <v>28513.3</v>
      </c>
      <c r="F16" s="41">
        <f>'2.tabula'!F17</f>
        <v>27694.2</v>
      </c>
      <c r="G16" s="99">
        <f>'2.tabula'!G17</f>
        <v>27750.236382001818</v>
      </c>
      <c r="H16" s="95">
        <f>'2.tabula'!H17</f>
        <v>29407.8</v>
      </c>
      <c r="I16" s="41">
        <f>'2.tabula'!I17</f>
        <v>29476.74238420471</v>
      </c>
      <c r="J16" s="8" t="s">
        <v>50</v>
      </c>
    </row>
    <row r="17" spans="1:10">
      <c r="A17" s="8" t="s">
        <v>52</v>
      </c>
      <c r="B17" s="41">
        <f t="shared" ref="B17:I17" si="2">B16/100*0.1</f>
        <v>26.850900000000003</v>
      </c>
      <c r="C17" s="41">
        <f t="shared" si="2"/>
        <v>26.081500000000002</v>
      </c>
      <c r="D17" s="99">
        <f t="shared" si="2"/>
        <v>26.126512126509681</v>
      </c>
      <c r="E17" s="95">
        <f t="shared" si="2"/>
        <v>28.513300000000001</v>
      </c>
      <c r="F17" s="41">
        <f t="shared" si="2"/>
        <v>27.694200000000002</v>
      </c>
      <c r="G17" s="99">
        <f t="shared" si="2"/>
        <v>27.750236382001816</v>
      </c>
      <c r="H17" s="95">
        <f t="shared" si="2"/>
        <v>29.407799999999998</v>
      </c>
      <c r="I17" s="41">
        <f t="shared" si="2"/>
        <v>29.476742384204712</v>
      </c>
      <c r="J17" s="8" t="s">
        <v>53</v>
      </c>
    </row>
    <row r="18" spans="1:10" ht="6" customHeight="1">
      <c r="A18" s="21"/>
      <c r="B18" s="16"/>
      <c r="C18" s="16"/>
      <c r="D18" s="72"/>
      <c r="E18" s="65"/>
      <c r="F18" s="16"/>
      <c r="G18" s="72"/>
      <c r="H18" s="65"/>
      <c r="I18" s="16"/>
      <c r="J18" s="21"/>
    </row>
    <row r="19" spans="1:10" ht="63.75" customHeight="1">
      <c r="A19" s="8" t="s">
        <v>54</v>
      </c>
      <c r="B19" s="94">
        <f t="shared" ref="B19:I19" si="3">IF(B15&gt;B17,B12,B10)</f>
        <v>7601.8147382052684</v>
      </c>
      <c r="C19" s="94">
        <f t="shared" si="3"/>
        <v>7592.6023020268849</v>
      </c>
      <c r="D19" s="100">
        <f t="shared" si="3"/>
        <v>7477.7528276730218</v>
      </c>
      <c r="E19" s="96">
        <f t="shared" si="3"/>
        <v>7969.2885025509604</v>
      </c>
      <c r="F19" s="94">
        <f t="shared" si="3"/>
        <v>8050.5830675671641</v>
      </c>
      <c r="G19" s="100">
        <f t="shared" si="3"/>
        <v>7956.7637936569945</v>
      </c>
      <c r="H19" s="96">
        <f t="shared" si="3"/>
        <v>8509.9202917750699</v>
      </c>
      <c r="I19" s="94">
        <f t="shared" si="3"/>
        <v>8233.6752445968141</v>
      </c>
      <c r="J19" s="8" t="s">
        <v>158</v>
      </c>
    </row>
    <row r="20" spans="1:10" ht="6" customHeight="1">
      <c r="A20" s="21"/>
      <c r="B20" s="16"/>
      <c r="C20" s="16"/>
      <c r="D20" s="72"/>
      <c r="E20" s="65"/>
      <c r="F20" s="16"/>
      <c r="G20" s="72"/>
      <c r="H20" s="65"/>
      <c r="I20" s="16"/>
      <c r="J20" s="21"/>
    </row>
    <row r="21" spans="1:10">
      <c r="A21" s="21" t="s">
        <v>123</v>
      </c>
      <c r="B21" s="42" t="s">
        <v>19</v>
      </c>
      <c r="C21" s="42" t="s">
        <v>19</v>
      </c>
      <c r="D21" s="101" t="s">
        <v>19</v>
      </c>
      <c r="E21" s="97">
        <f t="shared" ref="E21:I21" si="4">E16/100*0.1</f>
        <v>28.513300000000001</v>
      </c>
      <c r="F21" s="42">
        <f t="shared" si="4"/>
        <v>27.694200000000002</v>
      </c>
      <c r="G21" s="101">
        <f t="shared" si="4"/>
        <v>27.750236382001816</v>
      </c>
      <c r="H21" s="97">
        <f t="shared" si="4"/>
        <v>29.407799999999998</v>
      </c>
      <c r="I21" s="42">
        <f t="shared" si="4"/>
        <v>29.476742384204712</v>
      </c>
      <c r="J21" s="8" t="s">
        <v>124</v>
      </c>
    </row>
    <row r="22" spans="1:10" ht="45">
      <c r="A22" s="8" t="s">
        <v>134</v>
      </c>
      <c r="B22" s="42">
        <f>B19</f>
        <v>7601.8147382052684</v>
      </c>
      <c r="C22" s="42">
        <f>C19</f>
        <v>7592.6023020268849</v>
      </c>
      <c r="D22" s="101">
        <f>D19</f>
        <v>7477.7528276730218</v>
      </c>
      <c r="E22" s="97">
        <f t="shared" ref="E22:I22" si="5">E19-E21</f>
        <v>7940.7752025509608</v>
      </c>
      <c r="F22" s="42">
        <f t="shared" si="5"/>
        <v>8022.8888675671642</v>
      </c>
      <c r="G22" s="101">
        <f t="shared" si="5"/>
        <v>7929.0135572749923</v>
      </c>
      <c r="H22" s="97">
        <f t="shared" si="5"/>
        <v>8480.5124917750691</v>
      </c>
      <c r="I22" s="42">
        <f t="shared" si="5"/>
        <v>8204.19850221261</v>
      </c>
      <c r="J22" s="8" t="s">
        <v>135</v>
      </c>
    </row>
    <row r="23" spans="1:10" s="4" customFormat="1" ht="25.5">
      <c r="A23" s="12" t="s">
        <v>40</v>
      </c>
      <c r="B23" s="43"/>
      <c r="C23" s="43"/>
      <c r="D23" s="43"/>
      <c r="E23" s="45"/>
      <c r="F23" s="45"/>
      <c r="G23" s="45"/>
      <c r="H23" s="45"/>
      <c r="I23" s="49"/>
      <c r="J23" s="14" t="s">
        <v>36</v>
      </c>
    </row>
    <row r="24" spans="1:10">
      <c r="E24" s="51"/>
      <c r="F24" s="51"/>
      <c r="G24" s="51"/>
      <c r="H24" s="51"/>
      <c r="I24" s="52"/>
    </row>
    <row r="25" spans="1:10">
      <c r="A25" s="121" t="s">
        <v>199</v>
      </c>
      <c r="B25" s="121"/>
      <c r="C25" s="121"/>
      <c r="D25" s="121"/>
      <c r="E25" s="121"/>
      <c r="F25" s="121"/>
      <c r="G25" s="121"/>
      <c r="H25" s="121"/>
      <c r="I25" s="121"/>
      <c r="J25" s="121"/>
    </row>
    <row r="26" spans="1:10" ht="14.25" customHeight="1">
      <c r="A26" s="121"/>
      <c r="B26" s="121"/>
      <c r="C26" s="121"/>
      <c r="D26" s="121"/>
      <c r="E26" s="121"/>
      <c r="F26" s="121"/>
      <c r="G26" s="121"/>
      <c r="H26" s="121"/>
      <c r="I26" s="121"/>
      <c r="J26" s="121"/>
    </row>
    <row r="27" spans="1:10">
      <c r="A27" s="121" t="s">
        <v>200</v>
      </c>
      <c r="B27" s="121"/>
      <c r="C27" s="121"/>
      <c r="D27" s="121"/>
      <c r="E27" s="121"/>
      <c r="F27" s="121"/>
      <c r="G27" s="121"/>
      <c r="H27" s="121"/>
      <c r="I27" s="121"/>
      <c r="J27" s="121"/>
    </row>
    <row r="28" spans="1:10" ht="12" customHeight="1">
      <c r="A28" s="121"/>
      <c r="B28" s="121"/>
      <c r="C28" s="121"/>
      <c r="D28" s="121"/>
      <c r="E28" s="121"/>
      <c r="F28" s="121"/>
      <c r="G28" s="121"/>
      <c r="H28" s="121"/>
      <c r="I28" s="121"/>
      <c r="J28" s="121"/>
    </row>
    <row r="29" spans="1:10">
      <c r="E29" s="56"/>
      <c r="F29" s="56"/>
      <c r="G29" s="56"/>
    </row>
  </sheetData>
  <mergeCells count="2">
    <mergeCell ref="A25:J26"/>
    <mergeCell ref="A27:J28"/>
  </mergeCells>
  <pageMargins left="0.55118110236220474" right="0.55118110236220474" top="0.98425196850393704" bottom="0.98425196850393704" header="0.31496062992125984" footer="0.31496062992125984"/>
  <pageSetup scale="82"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24"/>
  <sheetViews>
    <sheetView showGridLines="0" zoomScaleNormal="100" workbookViewId="0">
      <selection activeCell="A5" sqref="A5"/>
    </sheetView>
  </sheetViews>
  <sheetFormatPr defaultRowHeight="15"/>
  <cols>
    <col min="1" max="1" width="32.42578125" style="4" customWidth="1"/>
    <col min="2" max="9" width="8.85546875" style="1" customWidth="1"/>
    <col min="10" max="10" width="33.28515625" style="4" customWidth="1"/>
    <col min="11" max="16384" width="9.140625" style="4"/>
  </cols>
  <sheetData>
    <row r="1" spans="1:10" ht="15.75">
      <c r="A1" s="33" t="s">
        <v>20</v>
      </c>
      <c r="J1" s="5" t="s">
        <v>190</v>
      </c>
    </row>
    <row r="2" spans="1:10" ht="15.75">
      <c r="A2" s="33" t="s">
        <v>21</v>
      </c>
      <c r="J2" s="5" t="s">
        <v>191</v>
      </c>
    </row>
    <row r="3" spans="1:10" s="15" customFormat="1" ht="12.75">
      <c r="A3" s="3" t="s">
        <v>7</v>
      </c>
      <c r="B3" s="4"/>
      <c r="C3" s="4"/>
      <c r="D3" s="4"/>
      <c r="E3" s="4"/>
      <c r="F3" s="4"/>
      <c r="G3" s="4"/>
      <c r="H3" s="4"/>
      <c r="I3" s="4"/>
      <c r="J3" s="4"/>
    </row>
    <row r="4" spans="1:10" s="15" customFormat="1" ht="12.75">
      <c r="A4" s="3" t="s">
        <v>8</v>
      </c>
      <c r="B4" s="4"/>
      <c r="C4" s="4"/>
      <c r="D4" s="4"/>
      <c r="E4" s="4"/>
      <c r="F4" s="4"/>
      <c r="G4" s="4"/>
      <c r="H4" s="4"/>
      <c r="I4" s="4"/>
      <c r="J4" s="4"/>
    </row>
    <row r="5" spans="1:10" s="1" customFormat="1" ht="6.75" customHeight="1"/>
    <row r="6" spans="1:10" s="1" customFormat="1">
      <c r="A6" s="2"/>
      <c r="B6" s="59">
        <v>2016</v>
      </c>
      <c r="C6" s="60"/>
      <c r="D6" s="71"/>
      <c r="E6" s="60">
        <v>2017</v>
      </c>
      <c r="F6" s="60"/>
      <c r="G6" s="71"/>
      <c r="H6" s="60">
        <v>2018</v>
      </c>
      <c r="I6" s="61"/>
      <c r="J6" s="2"/>
    </row>
    <row r="7" spans="1:10" s="1" customFormat="1" ht="45">
      <c r="A7" s="2"/>
      <c r="B7" s="63" t="s">
        <v>129</v>
      </c>
      <c r="C7" s="63" t="s">
        <v>128</v>
      </c>
      <c r="D7" s="83" t="s">
        <v>127</v>
      </c>
      <c r="E7" s="64" t="s">
        <v>129</v>
      </c>
      <c r="F7" s="63" t="s">
        <v>128</v>
      </c>
      <c r="G7" s="83" t="s">
        <v>127</v>
      </c>
      <c r="H7" s="64" t="s">
        <v>128</v>
      </c>
      <c r="I7" s="63" t="s">
        <v>127</v>
      </c>
      <c r="J7" s="2"/>
    </row>
    <row r="8" spans="1:10" ht="30">
      <c r="A8" s="8" t="s">
        <v>109</v>
      </c>
      <c r="B8" s="16">
        <v>7326.4035930000009</v>
      </c>
      <c r="C8" s="16">
        <v>7176.6613989999987</v>
      </c>
      <c r="D8" s="72">
        <v>7282.6133619999991</v>
      </c>
      <c r="E8" s="65">
        <v>7483.5020540000014</v>
      </c>
      <c r="F8" s="16">
        <v>7480.5328900000013</v>
      </c>
      <c r="G8" s="72">
        <v>7664.8214590000007</v>
      </c>
      <c r="H8" s="65">
        <v>8128.3198199999997</v>
      </c>
      <c r="I8" s="16">
        <v>8335.6954569999998</v>
      </c>
      <c r="J8" s="8" t="s">
        <v>30</v>
      </c>
    </row>
    <row r="9" spans="1:10">
      <c r="A9" s="8" t="s">
        <v>24</v>
      </c>
      <c r="B9" s="16">
        <v>-0.18633412383542236</v>
      </c>
      <c r="C9" s="16">
        <v>-38.191349184490264</v>
      </c>
      <c r="D9" s="72">
        <v>-38.573084999999992</v>
      </c>
      <c r="E9" s="65">
        <v>0.87498724935358041</v>
      </c>
      <c r="F9" s="16">
        <v>30.514891988204909</v>
      </c>
      <c r="G9" s="72">
        <v>-15.797096799999963</v>
      </c>
      <c r="H9" s="65">
        <v>-2.1258887086546565</v>
      </c>
      <c r="I9" s="16">
        <v>-33.550468998999804</v>
      </c>
      <c r="J9" s="8" t="s">
        <v>31</v>
      </c>
    </row>
    <row r="10" spans="1:10" ht="46.5" customHeight="1">
      <c r="A10" s="8" t="s">
        <v>37</v>
      </c>
      <c r="B10" s="16">
        <v>-0.15750661101844798</v>
      </c>
      <c r="C10" s="16">
        <v>-2.0403742465647952</v>
      </c>
      <c r="D10" s="72">
        <v>-1.9697489999999789</v>
      </c>
      <c r="E10" s="65">
        <v>-0.35913310902003559</v>
      </c>
      <c r="F10" s="16">
        <v>-0.30030278545507372</v>
      </c>
      <c r="G10" s="72">
        <v>-0.26581199999998262</v>
      </c>
      <c r="H10" s="65">
        <v>-0.75098168009145638</v>
      </c>
      <c r="I10" s="16">
        <v>-0.78037149999994426</v>
      </c>
      <c r="J10" s="8" t="s">
        <v>32</v>
      </c>
    </row>
    <row r="11" spans="1:10">
      <c r="A11" s="8" t="s">
        <v>25</v>
      </c>
      <c r="B11" s="16">
        <v>43.569218373630648</v>
      </c>
      <c r="C11" s="16">
        <v>93.143861399085324</v>
      </c>
      <c r="D11" s="72">
        <v>-22.968209079957337</v>
      </c>
      <c r="E11" s="65">
        <v>273.8155782053372</v>
      </c>
      <c r="F11" s="16">
        <v>183.01636555223803</v>
      </c>
      <c r="G11" s="72">
        <v>23.833481449617999</v>
      </c>
      <c r="H11" s="65">
        <v>-111.73992968936507</v>
      </c>
      <c r="I11" s="16">
        <v>-296.35231934359695</v>
      </c>
      <c r="J11" s="8" t="s">
        <v>33</v>
      </c>
    </row>
    <row r="12" spans="1:10" ht="6" customHeight="1">
      <c r="A12" s="8"/>
      <c r="B12" s="35"/>
      <c r="C12" s="35"/>
      <c r="D12" s="73"/>
      <c r="E12" s="66"/>
      <c r="F12" s="35"/>
      <c r="G12" s="73"/>
      <c r="H12" s="66"/>
      <c r="I12" s="35"/>
      <c r="J12" s="8"/>
    </row>
    <row r="13" spans="1:10" ht="30">
      <c r="A13" s="8" t="s">
        <v>26</v>
      </c>
      <c r="B13" s="36">
        <v>-0.90928115119339947</v>
      </c>
      <c r="C13" s="36">
        <v>-0.996</v>
      </c>
      <c r="D13" s="74">
        <v>-0.85599999999999987</v>
      </c>
      <c r="E13" s="67">
        <v>-0.75030684668421677</v>
      </c>
      <c r="F13" s="36">
        <v>-0.90000000000000013</v>
      </c>
      <c r="G13" s="74">
        <v>-1</v>
      </c>
      <c r="H13" s="67">
        <v>-1.2</v>
      </c>
      <c r="I13" s="36">
        <v>-0.78600000000000003</v>
      </c>
      <c r="J13" s="8" t="s">
        <v>110</v>
      </c>
    </row>
    <row r="14" spans="1:10" ht="15" customHeight="1">
      <c r="A14" s="8" t="s">
        <v>27</v>
      </c>
      <c r="B14" s="26" t="s">
        <v>19</v>
      </c>
      <c r="C14" s="26">
        <v>-0.3</v>
      </c>
      <c r="D14" s="75" t="s">
        <v>19</v>
      </c>
      <c r="E14" s="68" t="s">
        <v>19</v>
      </c>
      <c r="F14" s="26">
        <v>-0.4</v>
      </c>
      <c r="G14" s="75" t="s">
        <v>19</v>
      </c>
      <c r="H14" s="68">
        <v>-0.5</v>
      </c>
      <c r="I14" s="26" t="s">
        <v>19</v>
      </c>
      <c r="J14" s="8" t="s">
        <v>34</v>
      </c>
    </row>
    <row r="15" spans="1:10">
      <c r="A15" s="8" t="s">
        <v>28</v>
      </c>
      <c r="B15" s="37">
        <v>-1.7533297885897338E-2</v>
      </c>
      <c r="C15" s="37">
        <v>-9.5901405436253501E-2</v>
      </c>
      <c r="D15" s="76">
        <v>-0.13399249306812777</v>
      </c>
      <c r="E15" s="69">
        <v>8.7055020300075541E-3</v>
      </c>
      <c r="F15" s="37">
        <v>9.8132047860655515E-4</v>
      </c>
      <c r="G15" s="76">
        <v>-2.4033662616592497E-2</v>
      </c>
      <c r="H15" s="69">
        <v>1.2633818737948003E-2</v>
      </c>
      <c r="I15" s="37">
        <v>1.0259775863358063E-2</v>
      </c>
      <c r="J15" s="8" t="s">
        <v>35</v>
      </c>
    </row>
    <row r="16" spans="1:10" ht="5.25" customHeight="1">
      <c r="A16" s="8"/>
      <c r="B16" s="35"/>
      <c r="C16" s="35"/>
      <c r="D16" s="73"/>
      <c r="E16" s="66"/>
      <c r="F16" s="35"/>
      <c r="G16" s="73"/>
      <c r="H16" s="66"/>
      <c r="I16" s="35"/>
      <c r="J16" s="8"/>
    </row>
    <row r="17" spans="1:10">
      <c r="A17" s="8" t="s">
        <v>29</v>
      </c>
      <c r="B17" s="16">
        <v>26850.9</v>
      </c>
      <c r="C17" s="16">
        <v>26081.5</v>
      </c>
      <c r="D17" s="72">
        <v>26126.512126509682</v>
      </c>
      <c r="E17" s="65">
        <v>28513.3</v>
      </c>
      <c r="F17" s="16">
        <v>27694.2</v>
      </c>
      <c r="G17" s="72">
        <v>27750.236382001818</v>
      </c>
      <c r="H17" s="65">
        <v>29407.8</v>
      </c>
      <c r="I17" s="16">
        <v>29476.74238420471</v>
      </c>
      <c r="J17" s="8" t="s">
        <v>111</v>
      </c>
    </row>
    <row r="18" spans="1:10" ht="5.25" customHeight="1">
      <c r="A18" s="10"/>
      <c r="B18" s="35"/>
      <c r="C18" s="35"/>
      <c r="D18" s="73"/>
      <c r="E18" s="66"/>
      <c r="F18" s="35"/>
      <c r="G18" s="73"/>
      <c r="H18" s="66"/>
      <c r="I18" s="35"/>
      <c r="J18" s="10"/>
    </row>
    <row r="19" spans="1:10" ht="29.25">
      <c r="A19" s="11" t="s">
        <v>38</v>
      </c>
      <c r="B19" s="38">
        <f>B8+B9+B10+B11-(B13+B15)*B17/100</f>
        <v>7618.4869915466115</v>
      </c>
      <c r="C19" s="38">
        <f>C8+C9+C10+C11-(C13+C14+C15)*C17/100</f>
        <v>7592.6023020268849</v>
      </c>
      <c r="D19" s="77">
        <f>D8+D9+D10+D11-(D13+D15)*D17/100</f>
        <v>7477.7528276730218</v>
      </c>
      <c r="E19" s="70">
        <f>E8+E9+E10+E11-(E13+E15)*E17/100</f>
        <v>7969.2885025509604</v>
      </c>
      <c r="F19" s="38">
        <f>F8+F9+F10+F11-(F13+F14+F15)*F17/100</f>
        <v>8053.5166758990035</v>
      </c>
      <c r="G19" s="84">
        <f>G8+G9+G10+G11-(G13+G15)*G17/100</f>
        <v>7956.7637936569945</v>
      </c>
      <c r="H19" s="70">
        <f>H8+H9+H10+H11-(H13+H14+H15)*H17/100</f>
        <v>8509.9202917750699</v>
      </c>
      <c r="I19" s="70">
        <f>I8+I9+I10+I11-(I13+I15)*I17/100</f>
        <v>8233.6752445968141</v>
      </c>
      <c r="J19" s="11" t="s">
        <v>39</v>
      </c>
    </row>
    <row r="20" spans="1:10" ht="25.5">
      <c r="A20" s="12" t="s">
        <v>40</v>
      </c>
      <c r="B20" s="13"/>
      <c r="C20" s="78"/>
      <c r="D20" s="13"/>
      <c r="E20" s="13"/>
      <c r="F20" s="13"/>
      <c r="G20" s="13"/>
      <c r="H20" s="13"/>
      <c r="I20" s="45"/>
      <c r="J20" s="14" t="s">
        <v>36</v>
      </c>
    </row>
    <row r="21" spans="1:10">
      <c r="I21" s="50"/>
    </row>
    <row r="22" spans="1:10">
      <c r="B22" s="54"/>
      <c r="C22" s="54"/>
      <c r="D22" s="54"/>
      <c r="E22" s="54"/>
      <c r="F22" s="54"/>
      <c r="G22" s="54"/>
      <c r="H22" s="54"/>
    </row>
    <row r="23" spans="1:10">
      <c r="B23" s="55"/>
      <c r="C23" s="55"/>
      <c r="D23" s="55"/>
      <c r="E23" s="55"/>
      <c r="F23" s="55"/>
      <c r="G23" s="55"/>
      <c r="H23" s="55"/>
    </row>
    <row r="24" spans="1:10">
      <c r="I24" s="54"/>
    </row>
  </sheetData>
  <pageMargins left="0.55118110236220474" right="0.55118110236220474" top="0.98425196850393704" bottom="0.98425196850393704" header="0.31496062992125984" footer="0.31496062992125984"/>
  <pageSetup scale="90"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48"/>
  <sheetViews>
    <sheetView showGridLines="0" zoomScale="85" zoomScaleNormal="85" workbookViewId="0">
      <selection activeCell="A5" sqref="A5"/>
    </sheetView>
  </sheetViews>
  <sheetFormatPr defaultRowHeight="15"/>
  <cols>
    <col min="1" max="1" width="39" style="6" customWidth="1"/>
    <col min="2" max="9" width="12" style="6" customWidth="1"/>
    <col min="10" max="10" width="39" style="6" customWidth="1"/>
    <col min="11" max="11" width="9.140625" customWidth="1"/>
  </cols>
  <sheetData>
    <row r="1" spans="1:10" ht="15.75">
      <c r="A1" s="34" t="s">
        <v>22</v>
      </c>
      <c r="J1" s="9" t="s">
        <v>192</v>
      </c>
    </row>
    <row r="2" spans="1:10" ht="15.75">
      <c r="A2" s="34" t="s">
        <v>23</v>
      </c>
      <c r="J2" s="9" t="s">
        <v>193</v>
      </c>
    </row>
    <row r="3" spans="1:10">
      <c r="A3" s="17" t="s">
        <v>7</v>
      </c>
      <c r="B3" s="18"/>
      <c r="C3" s="18"/>
      <c r="D3" s="18"/>
      <c r="E3" s="18"/>
      <c r="F3" s="18"/>
      <c r="G3" s="18"/>
      <c r="H3" s="18"/>
      <c r="I3" s="18"/>
      <c r="J3" s="18"/>
    </row>
    <row r="4" spans="1:10">
      <c r="A4" s="17" t="s">
        <v>8</v>
      </c>
      <c r="B4" s="18"/>
      <c r="C4" s="18"/>
      <c r="D4" s="18"/>
      <c r="E4" s="18"/>
      <c r="F4" s="18"/>
      <c r="G4" s="18"/>
      <c r="H4" s="18"/>
      <c r="I4" s="18"/>
      <c r="J4" s="18"/>
    </row>
    <row r="5" spans="1:10" ht="6.75" customHeight="1"/>
    <row r="6" spans="1:10">
      <c r="A6" s="2"/>
      <c r="B6" s="59">
        <v>2016</v>
      </c>
      <c r="C6" s="60"/>
      <c r="D6" s="71"/>
      <c r="E6" s="60">
        <v>2017</v>
      </c>
      <c r="F6" s="60"/>
      <c r="G6" s="71"/>
      <c r="H6" s="60">
        <v>2018</v>
      </c>
      <c r="I6" s="61"/>
      <c r="J6" s="2"/>
    </row>
    <row r="7" spans="1:10" ht="45">
      <c r="A7" s="2"/>
      <c r="B7" s="63" t="s">
        <v>129</v>
      </c>
      <c r="C7" s="63" t="s">
        <v>128</v>
      </c>
      <c r="D7" s="83" t="s">
        <v>127</v>
      </c>
      <c r="E7" s="64" t="s">
        <v>129</v>
      </c>
      <c r="F7" s="63" t="s">
        <v>128</v>
      </c>
      <c r="G7" s="83" t="s">
        <v>127</v>
      </c>
      <c r="H7" s="64" t="s">
        <v>128</v>
      </c>
      <c r="I7" s="63" t="s">
        <v>127</v>
      </c>
      <c r="J7" s="2"/>
    </row>
    <row r="8" spans="1:10">
      <c r="A8" s="23" t="s">
        <v>55</v>
      </c>
      <c r="B8" s="26">
        <v>8930.575205293313</v>
      </c>
      <c r="C8" s="26">
        <v>8970.7810726035623</v>
      </c>
      <c r="D8" s="75">
        <v>8965.4850374025591</v>
      </c>
      <c r="E8" s="68">
        <v>9093.8612328253457</v>
      </c>
      <c r="F8" s="26">
        <v>9419.2551054511441</v>
      </c>
      <c r="G8" s="75">
        <v>9471.1409424606136</v>
      </c>
      <c r="H8" s="68">
        <v>9997.9871970605473</v>
      </c>
      <c r="I8" s="26">
        <v>9856.140387575053</v>
      </c>
      <c r="J8" s="23" t="s">
        <v>61</v>
      </c>
    </row>
    <row r="9" spans="1:10">
      <c r="A9" s="23" t="s">
        <v>56</v>
      </c>
      <c r="B9" s="26">
        <v>332.82255399999997</v>
      </c>
      <c r="C9" s="26">
        <v>323.37218699999994</v>
      </c>
      <c r="D9" s="75">
        <v>310.35936543026327</v>
      </c>
      <c r="E9" s="68">
        <v>324.59110799999996</v>
      </c>
      <c r="F9" s="26">
        <v>308.01101066999996</v>
      </c>
      <c r="G9" s="75">
        <v>293.3410848400888</v>
      </c>
      <c r="H9" s="68">
        <v>300.42681799999997</v>
      </c>
      <c r="I9" s="26">
        <v>290.23206331571225</v>
      </c>
      <c r="J9" s="23" t="s">
        <v>62</v>
      </c>
    </row>
    <row r="10" spans="1:10" ht="30">
      <c r="A10" s="23" t="s">
        <v>57</v>
      </c>
      <c r="B10" s="26">
        <v>1035.0923235203909</v>
      </c>
      <c r="C10" s="26">
        <v>1001.2012740417543</v>
      </c>
      <c r="D10" s="75">
        <v>992.44988613297505</v>
      </c>
      <c r="E10" s="68">
        <v>1086.1429037424668</v>
      </c>
      <c r="F10" s="26">
        <v>1058.7219524491602</v>
      </c>
      <c r="G10" s="75">
        <v>1099.130142936629</v>
      </c>
      <c r="H10" s="68">
        <v>1084.3681626875573</v>
      </c>
      <c r="I10" s="26">
        <v>1104.8681646190375</v>
      </c>
      <c r="J10" s="23" t="s">
        <v>63</v>
      </c>
    </row>
    <row r="11" spans="1:10" ht="30">
      <c r="A11" s="23" t="s">
        <v>112</v>
      </c>
      <c r="B11" s="26">
        <v>917.89099999999996</v>
      </c>
      <c r="C11" s="26">
        <v>917.89099999999996</v>
      </c>
      <c r="D11" s="75">
        <v>1005.054</v>
      </c>
      <c r="E11" s="68">
        <v>1007.7947259538317</v>
      </c>
      <c r="F11" s="26">
        <v>1036.4210342524968</v>
      </c>
      <c r="G11" s="75">
        <v>1038.396</v>
      </c>
      <c r="H11" s="68">
        <v>985.48804293552894</v>
      </c>
      <c r="I11" s="26">
        <v>1048.4041174509402</v>
      </c>
      <c r="J11" s="23" t="s">
        <v>113</v>
      </c>
    </row>
    <row r="12" spans="1:10">
      <c r="A12" s="23" t="s">
        <v>58</v>
      </c>
      <c r="B12" s="26">
        <v>1007.7947259538317</v>
      </c>
      <c r="C12" s="26">
        <v>1036.4210342524968</v>
      </c>
      <c r="D12" s="75">
        <v>1038.396</v>
      </c>
      <c r="E12" s="68">
        <v>916.76084477334655</v>
      </c>
      <c r="F12" s="26">
        <v>985.48804293552894</v>
      </c>
      <c r="G12" s="75">
        <v>1048.4041174509402</v>
      </c>
      <c r="H12" s="68">
        <v>914.35261422271333</v>
      </c>
      <c r="I12" s="26">
        <v>902.50964675817306</v>
      </c>
      <c r="J12" s="23" t="s">
        <v>64</v>
      </c>
    </row>
    <row r="13" spans="1:10">
      <c r="A13" s="23" t="s">
        <v>59</v>
      </c>
      <c r="B13" s="26">
        <v>916.76084477334655</v>
      </c>
      <c r="C13" s="26">
        <v>985.48804293552894</v>
      </c>
      <c r="D13" s="75">
        <v>1048.4041174509402</v>
      </c>
      <c r="E13" s="68">
        <v>836.51578651312309</v>
      </c>
      <c r="F13" s="26">
        <v>914.35261422271333</v>
      </c>
      <c r="G13" s="75">
        <v>902.50964675817306</v>
      </c>
      <c r="H13" s="68">
        <v>849.88450536511709</v>
      </c>
      <c r="I13" s="26">
        <v>923.6281437748446</v>
      </c>
      <c r="J13" s="23" t="s">
        <v>65</v>
      </c>
    </row>
    <row r="14" spans="1:10">
      <c r="A14" s="23" t="s">
        <v>60</v>
      </c>
      <c r="B14" s="26">
        <v>836.51578651312309</v>
      </c>
      <c r="C14" s="26">
        <v>914.35261422271333</v>
      </c>
      <c r="D14" s="75">
        <v>902.50964675817306</v>
      </c>
      <c r="E14" s="68">
        <v>845.77554387897078</v>
      </c>
      <c r="F14" s="26">
        <v>849.88450536511709</v>
      </c>
      <c r="G14" s="75">
        <v>923.6281437748446</v>
      </c>
      <c r="H14" s="68">
        <v>870.14522673161548</v>
      </c>
      <c r="I14" s="26">
        <v>945.44839333255652</v>
      </c>
      <c r="J14" s="23" t="s">
        <v>66</v>
      </c>
    </row>
    <row r="15" spans="1:10" ht="6.75" customHeight="1">
      <c r="A15" s="23"/>
      <c r="B15" s="26"/>
      <c r="C15" s="26"/>
      <c r="D15" s="75"/>
      <c r="E15" s="68"/>
      <c r="F15" s="26"/>
      <c r="G15" s="75"/>
      <c r="H15" s="68"/>
      <c r="I15" s="26"/>
      <c r="J15" s="23"/>
    </row>
    <row r="16" spans="1:10" ht="17.25" customHeight="1">
      <c r="A16" s="23" t="s">
        <v>69</v>
      </c>
      <c r="B16" s="26">
        <v>0</v>
      </c>
      <c r="C16" s="26">
        <v>0</v>
      </c>
      <c r="D16" s="75">
        <v>0</v>
      </c>
      <c r="E16" s="68">
        <v>0</v>
      </c>
      <c r="F16" s="26">
        <v>0</v>
      </c>
      <c r="G16" s="75">
        <v>0</v>
      </c>
      <c r="H16" s="68">
        <v>0</v>
      </c>
      <c r="I16" s="26">
        <v>0</v>
      </c>
      <c r="J16" s="23" t="s">
        <v>67</v>
      </c>
    </row>
    <row r="17" spans="1:10">
      <c r="A17" s="23" t="s">
        <v>70</v>
      </c>
      <c r="B17" s="26">
        <v>-20.072060000000015</v>
      </c>
      <c r="C17" s="26">
        <v>186.75592500000002</v>
      </c>
      <c r="D17" s="75">
        <v>-74.579506465670335</v>
      </c>
      <c r="E17" s="68">
        <v>-20.438051999999999</v>
      </c>
      <c r="F17" s="26">
        <v>15.628185000000002</v>
      </c>
      <c r="G17" s="75">
        <v>-15.726815</v>
      </c>
      <c r="H17" s="68">
        <v>34.500672999999999</v>
      </c>
      <c r="I17" s="26">
        <v>-108.10354543735272</v>
      </c>
      <c r="J17" s="23" t="s">
        <v>68</v>
      </c>
    </row>
    <row r="18" spans="1:10">
      <c r="A18" s="22" t="s">
        <v>131</v>
      </c>
      <c r="B18" s="26" t="s">
        <v>19</v>
      </c>
      <c r="C18" s="26" t="s">
        <v>19</v>
      </c>
      <c r="D18" s="75">
        <v>-19.713830999999999</v>
      </c>
      <c r="E18" s="68" t="s">
        <v>19</v>
      </c>
      <c r="F18" s="26" t="s">
        <v>19</v>
      </c>
      <c r="G18" s="75">
        <v>-15.726815</v>
      </c>
      <c r="H18" s="68" t="s">
        <v>19</v>
      </c>
      <c r="I18" s="26">
        <v>-28.516341000000001</v>
      </c>
      <c r="J18" s="22" t="s">
        <v>132</v>
      </c>
    </row>
    <row r="19" spans="1:10" ht="16.5" customHeight="1">
      <c r="A19" s="22" t="s">
        <v>130</v>
      </c>
      <c r="B19" s="26" t="s">
        <v>19</v>
      </c>
      <c r="C19" s="26" t="s">
        <v>19</v>
      </c>
      <c r="D19" s="75">
        <v>-54.865675465670336</v>
      </c>
      <c r="E19" s="68" t="s">
        <v>19</v>
      </c>
      <c r="F19" s="26" t="s">
        <v>19</v>
      </c>
      <c r="G19" s="75">
        <v>0</v>
      </c>
      <c r="H19" s="68" t="s">
        <v>19</v>
      </c>
      <c r="I19" s="26">
        <v>-79.587204437352725</v>
      </c>
      <c r="J19" s="22" t="s">
        <v>133</v>
      </c>
    </row>
    <row r="20" spans="1:10" ht="6.75" customHeight="1">
      <c r="A20" s="23"/>
      <c r="B20" s="26"/>
      <c r="C20" s="26"/>
      <c r="D20" s="75"/>
      <c r="E20" s="68"/>
      <c r="F20" s="26"/>
      <c r="G20" s="75"/>
      <c r="H20" s="68"/>
      <c r="I20" s="26"/>
      <c r="J20" s="23"/>
    </row>
    <row r="21" spans="1:10" ht="45">
      <c r="A21" s="23" t="s">
        <v>114</v>
      </c>
      <c r="B21" s="25">
        <f t="shared" ref="B21" si="0">B8-B9-B10-B14+AVERAGE(B11:B14)</f>
        <v>7645.8851305698736</v>
      </c>
      <c r="C21" s="25">
        <v>7695.3931701917809</v>
      </c>
      <c r="D21" s="81">
        <f>D8-D9-D10-D14+AVERAGE(D11:D14)</f>
        <v>7758.757080133425</v>
      </c>
      <c r="E21" s="79">
        <v>7739.0634024837254</v>
      </c>
      <c r="F21" s="25">
        <v>8149.1741861608307</v>
      </c>
      <c r="G21" s="81">
        <v>8133.2760479050403</v>
      </c>
      <c r="H21" s="79">
        <v>8648.0145869551197</v>
      </c>
      <c r="I21" s="26">
        <v>8470.5893416368745</v>
      </c>
      <c r="J21" s="23" t="s">
        <v>71</v>
      </c>
    </row>
    <row r="22" spans="1:10" ht="30">
      <c r="A22" s="23" t="s">
        <v>115</v>
      </c>
      <c r="B22" s="25">
        <f t="shared" ref="B22" si="1">B21-B16-B17</f>
        <v>7665.957190569874</v>
      </c>
      <c r="C22" s="25">
        <v>7508.6372451917805</v>
      </c>
      <c r="D22" s="81">
        <f>D21-D16-D17</f>
        <v>7833.3365865990954</v>
      </c>
      <c r="E22" s="79">
        <v>7759.5014544837259</v>
      </c>
      <c r="F22" s="25">
        <v>8133.5460011608311</v>
      </c>
      <c r="G22" s="81">
        <v>8149.0028629050403</v>
      </c>
      <c r="H22" s="79">
        <v>8613.5139139551193</v>
      </c>
      <c r="I22" s="26">
        <v>8578.6928870742267</v>
      </c>
      <c r="J22" s="23" t="s">
        <v>72</v>
      </c>
    </row>
    <row r="23" spans="1:10" ht="30">
      <c r="A23" s="23" t="s">
        <v>74</v>
      </c>
      <c r="B23" s="25">
        <v>3.8099195143021376</v>
      </c>
      <c r="C23" s="26">
        <v>1.0082735960574873</v>
      </c>
      <c r="D23" s="75">
        <f>[1]exp.bench!$F$20</f>
        <v>3.9173621749682606</v>
      </c>
      <c r="E23" s="68">
        <v>1.4859800006619395</v>
      </c>
      <c r="F23" s="26">
        <v>5.6937029892928877</v>
      </c>
      <c r="G23" s="75">
        <v>5.0297461145014211</v>
      </c>
      <c r="H23" s="68">
        <v>5.6979973330652882</v>
      </c>
      <c r="I23" s="26">
        <v>5.4764751195665724</v>
      </c>
      <c r="J23" s="23" t="s">
        <v>73</v>
      </c>
    </row>
    <row r="24" spans="1:10" ht="6.75" customHeight="1">
      <c r="A24" s="23"/>
      <c r="B24" s="26"/>
      <c r="C24" s="26"/>
      <c r="D24" s="75"/>
      <c r="E24" s="68"/>
      <c r="F24" s="26"/>
      <c r="G24" s="75"/>
      <c r="H24" s="68"/>
      <c r="I24" s="26"/>
      <c r="J24" s="23"/>
    </row>
    <row r="25" spans="1:10">
      <c r="A25" s="23" t="s">
        <v>75</v>
      </c>
      <c r="B25" s="26">
        <v>2.5</v>
      </c>
      <c r="C25" s="26">
        <v>1.9273704902615707</v>
      </c>
      <c r="D25" s="75">
        <v>2.1472770836849175</v>
      </c>
      <c r="E25" s="68">
        <v>2.5</v>
      </c>
      <c r="F25" s="26">
        <v>2.4958329997021522</v>
      </c>
      <c r="G25" s="75">
        <v>2.5140743250412267</v>
      </c>
      <c r="H25" s="68">
        <v>2.5319063898135319</v>
      </c>
      <c r="I25" s="26">
        <v>2.5499039485357589</v>
      </c>
      <c r="J25" s="23" t="s">
        <v>80</v>
      </c>
    </row>
    <row r="26" spans="1:10" ht="6.75" customHeight="1">
      <c r="A26" s="23"/>
      <c r="B26" s="26"/>
      <c r="C26" s="26"/>
      <c r="D26" s="75"/>
      <c r="E26" s="68"/>
      <c r="F26" s="26"/>
      <c r="G26" s="75"/>
      <c r="H26" s="68"/>
      <c r="I26" s="26"/>
      <c r="J26" s="23"/>
    </row>
    <row r="27" spans="1:10">
      <c r="A27" s="23" t="s">
        <v>76</v>
      </c>
      <c r="B27" s="25">
        <v>1.2779702578557703</v>
      </c>
      <c r="C27" s="25">
        <v>-0.90171745801281133</v>
      </c>
      <c r="D27" s="81">
        <v>1.7328754537756055</v>
      </c>
      <c r="E27" s="79">
        <v>-0.98928780423224794</v>
      </c>
      <c r="F27" s="25">
        <v>3.1200000000000045</v>
      </c>
      <c r="G27" s="81">
        <v>2.4539769841590271</v>
      </c>
      <c r="H27" s="79">
        <v>3.0879080032069908</v>
      </c>
      <c r="I27" s="26">
        <v>2.8538019621154405</v>
      </c>
      <c r="J27" s="23" t="s">
        <v>81</v>
      </c>
    </row>
    <row r="28" spans="1:10" ht="6.75" customHeight="1">
      <c r="A28" s="23"/>
      <c r="B28" s="26"/>
      <c r="C28" s="26"/>
      <c r="D28" s="75"/>
      <c r="E28" s="68"/>
      <c r="F28" s="26"/>
      <c r="G28" s="75"/>
      <c r="H28" s="68"/>
      <c r="I28" s="26"/>
      <c r="J28" s="23"/>
    </row>
    <row r="29" spans="1:10" ht="30">
      <c r="A29" s="23" t="s">
        <v>77</v>
      </c>
      <c r="B29" s="26">
        <v>2.839039521334155</v>
      </c>
      <c r="C29" s="26">
        <v>2.6899999999999995</v>
      </c>
      <c r="D29" s="75">
        <v>2.67</v>
      </c>
      <c r="E29" s="68">
        <v>3.2669582816132019</v>
      </c>
      <c r="F29" s="26">
        <v>3.1199999999999997</v>
      </c>
      <c r="G29" s="75">
        <v>3.08</v>
      </c>
      <c r="H29" s="68">
        <v>3.3199999999999994</v>
      </c>
      <c r="I29" s="26">
        <v>3.25</v>
      </c>
      <c r="J29" s="23" t="s">
        <v>82</v>
      </c>
    </row>
    <row r="30" spans="1:10">
      <c r="A30" s="23" t="s">
        <v>78</v>
      </c>
      <c r="B30" s="26">
        <v>-1.5</v>
      </c>
      <c r="C30" s="26">
        <v>-1.5</v>
      </c>
      <c r="D30" s="75">
        <v>-1.5</v>
      </c>
      <c r="E30" s="68">
        <v>-1.5</v>
      </c>
      <c r="F30" s="26">
        <v>-1.5</v>
      </c>
      <c r="G30" s="75">
        <v>-1.5</v>
      </c>
      <c r="H30" s="68">
        <v>-1.5</v>
      </c>
      <c r="I30" s="26">
        <v>-1.5</v>
      </c>
      <c r="J30" s="23" t="s">
        <v>83</v>
      </c>
    </row>
    <row r="31" spans="1:10" ht="6.75" customHeight="1">
      <c r="A31" s="23"/>
      <c r="B31" s="26"/>
      <c r="C31" s="26"/>
      <c r="D31" s="75"/>
      <c r="E31" s="68"/>
      <c r="F31" s="26"/>
      <c r="G31" s="75"/>
      <c r="H31" s="68"/>
      <c r="I31" s="26"/>
      <c r="J31" s="23"/>
    </row>
    <row r="32" spans="1:10" ht="30">
      <c r="A32" s="23" t="s">
        <v>79</v>
      </c>
      <c r="B32" s="25">
        <f t="shared" ref="B32" si="2">B29+B30</f>
        <v>1.339039521334155</v>
      </c>
      <c r="C32" s="25">
        <v>1.1899999999999995</v>
      </c>
      <c r="D32" s="81">
        <f t="shared" ref="D32" si="3">D29+D30</f>
        <v>1.17</v>
      </c>
      <c r="E32" s="79">
        <f t="shared" ref="E32" si="4">E29+E30</f>
        <v>1.7669582816132019</v>
      </c>
      <c r="F32" s="25">
        <v>1.6199999999999997</v>
      </c>
      <c r="G32" s="81">
        <f t="shared" ref="G32" si="5">G29+G30</f>
        <v>1.58</v>
      </c>
      <c r="H32" s="79">
        <v>1.8199999999999994</v>
      </c>
      <c r="I32" s="26">
        <f t="shared" ref="I32" si="6">I29+I30</f>
        <v>1.75</v>
      </c>
      <c r="J32" s="23" t="s">
        <v>84</v>
      </c>
    </row>
    <row r="33" spans="1:10" ht="30">
      <c r="A33" s="23" t="s">
        <v>116</v>
      </c>
      <c r="B33" s="25">
        <f t="shared" ref="B33" si="7">B29</f>
        <v>2.839039521334155</v>
      </c>
      <c r="C33" s="25">
        <v>2.6899999999999995</v>
      </c>
      <c r="D33" s="81">
        <f t="shared" ref="D33" si="8">D29</f>
        <v>2.67</v>
      </c>
      <c r="E33" s="79">
        <f t="shared" ref="E33" si="9">E29</f>
        <v>3.2669582816132019</v>
      </c>
      <c r="F33" s="25">
        <v>3.1199999999999997</v>
      </c>
      <c r="G33" s="81">
        <f t="shared" ref="G33" si="10">G29</f>
        <v>3.08</v>
      </c>
      <c r="H33" s="79">
        <v>3.3199999999999994</v>
      </c>
      <c r="I33" s="26">
        <f t="shared" ref="I33" si="11">I29</f>
        <v>3.25</v>
      </c>
      <c r="J33" s="23" t="s">
        <v>117</v>
      </c>
    </row>
    <row r="34" spans="1:10" ht="6.75" customHeight="1">
      <c r="A34" s="23"/>
      <c r="B34" s="26"/>
      <c r="C34" s="26"/>
      <c r="D34" s="75"/>
      <c r="E34" s="68"/>
      <c r="F34" s="26"/>
      <c r="G34" s="75"/>
      <c r="H34" s="68"/>
      <c r="I34" s="26"/>
      <c r="J34" s="23"/>
    </row>
    <row r="35" spans="1:10" ht="45">
      <c r="A35" s="23" t="s">
        <v>85</v>
      </c>
      <c r="B35" s="26">
        <v>9047.9982412807167</v>
      </c>
      <c r="C35" s="26">
        <v>9242.9240683009284</v>
      </c>
      <c r="D35" s="75">
        <v>9037.6427539852866</v>
      </c>
      <c r="E35" s="68">
        <v>9434.0504168160332</v>
      </c>
      <c r="F35" s="26">
        <v>9419.2551054511423</v>
      </c>
      <c r="G35" s="75">
        <v>9520.9336737776357</v>
      </c>
      <c r="H35" s="68">
        <v>10017.379652319531</v>
      </c>
      <c r="I35" s="26">
        <v>9889.1859456840757</v>
      </c>
      <c r="J35" s="23" t="s">
        <v>118</v>
      </c>
    </row>
    <row r="36" spans="1:10">
      <c r="A36" s="23" t="s">
        <v>96</v>
      </c>
      <c r="B36" s="26">
        <v>8703.0137639320892</v>
      </c>
      <c r="C36" s="26">
        <v>8607.7523075447079</v>
      </c>
      <c r="D36" s="75">
        <v>8706.8345286495787</v>
      </c>
      <c r="E36" s="68">
        <v>9196.3195561710163</v>
      </c>
      <c r="F36" s="26">
        <v>9062.4358826389671</v>
      </c>
      <c r="G36" s="75">
        <v>9186.9691804532358</v>
      </c>
      <c r="H36" s="68">
        <v>9501.7699252073635</v>
      </c>
      <c r="I36" s="26">
        <v>9627.4774401356444</v>
      </c>
      <c r="J36" s="23" t="s">
        <v>86</v>
      </c>
    </row>
    <row r="37" spans="1:10" ht="30">
      <c r="A37" s="23" t="s">
        <v>119</v>
      </c>
      <c r="B37" s="26">
        <v>7326.4035930000009</v>
      </c>
      <c r="C37" s="26">
        <v>7176.6613989999987</v>
      </c>
      <c r="D37" s="75">
        <v>7282.6133619999991</v>
      </c>
      <c r="E37" s="68">
        <v>7483.5020540000014</v>
      </c>
      <c r="F37" s="26">
        <v>7480.5328900000013</v>
      </c>
      <c r="G37" s="75">
        <v>7664.8214590000007</v>
      </c>
      <c r="H37" s="68">
        <v>8128.3198199999997</v>
      </c>
      <c r="I37" s="26">
        <v>8335.6954569999998</v>
      </c>
      <c r="J37" s="23" t="s">
        <v>87</v>
      </c>
    </row>
    <row r="38" spans="1:10">
      <c r="A38" s="23" t="s">
        <v>94</v>
      </c>
      <c r="B38" s="26">
        <v>-0.2</v>
      </c>
      <c r="C38" s="26">
        <v>-38.191349184490264</v>
      </c>
      <c r="D38" s="75">
        <v>-38.573084999999992</v>
      </c>
      <c r="E38" s="68">
        <v>0.9</v>
      </c>
      <c r="F38" s="26">
        <v>30.514891988204909</v>
      </c>
      <c r="G38" s="75">
        <v>-15.797096799999963</v>
      </c>
      <c r="H38" s="68">
        <v>-2.1258887086546565</v>
      </c>
      <c r="I38" s="26">
        <v>-33.550468998999804</v>
      </c>
      <c r="J38" s="23" t="s">
        <v>88</v>
      </c>
    </row>
    <row r="39" spans="1:10" ht="45">
      <c r="A39" s="23" t="s">
        <v>95</v>
      </c>
      <c r="B39" s="26">
        <v>-0.2</v>
      </c>
      <c r="C39" s="26">
        <v>-2.0403742465647952</v>
      </c>
      <c r="D39" s="75">
        <v>-1.9697489999999789</v>
      </c>
      <c r="E39" s="68">
        <v>-0.4</v>
      </c>
      <c r="F39" s="26">
        <v>-0.30030278545507372</v>
      </c>
      <c r="G39" s="75">
        <v>-0.26581199999998262</v>
      </c>
      <c r="H39" s="68">
        <v>-0.75098168009145638</v>
      </c>
      <c r="I39" s="26">
        <v>-0.78037149999994426</v>
      </c>
      <c r="J39" s="23" t="s">
        <v>89</v>
      </c>
    </row>
    <row r="40" spans="1:10">
      <c r="A40" s="23" t="s">
        <v>93</v>
      </c>
      <c r="B40" s="26">
        <v>43.569218373630648</v>
      </c>
      <c r="C40" s="26">
        <v>93.143861399085324</v>
      </c>
      <c r="D40" s="75">
        <v>-22.968209079957337</v>
      </c>
      <c r="E40" s="68">
        <v>273.8155782053372</v>
      </c>
      <c r="F40" s="26">
        <v>183.01636555223803</v>
      </c>
      <c r="G40" s="75">
        <v>23.833481449617999</v>
      </c>
      <c r="H40" s="68">
        <v>-111.73992968936507</v>
      </c>
      <c r="I40" s="26">
        <v>-296.35231934359695</v>
      </c>
      <c r="J40" s="23" t="s">
        <v>90</v>
      </c>
    </row>
    <row r="41" spans="1:10" ht="29.25">
      <c r="A41" s="24" t="s">
        <v>92</v>
      </c>
      <c r="B41" s="27">
        <f t="shared" ref="B41:I41" si="12">B37-((B36-B35)-B38-B39-B40)</f>
        <v>7714.5572887222588</v>
      </c>
      <c r="C41" s="27">
        <f t="shared" si="12"/>
        <v>7864.7452977242492</v>
      </c>
      <c r="D41" s="82">
        <f t="shared" si="12"/>
        <v>7549.9105442557502</v>
      </c>
      <c r="E41" s="80">
        <f t="shared" si="12"/>
        <v>7995.5484928503556</v>
      </c>
      <c r="F41" s="27">
        <f t="shared" si="12"/>
        <v>8050.5830675671641</v>
      </c>
      <c r="G41" s="82">
        <f t="shared" si="12"/>
        <v>8006.5565249740184</v>
      </c>
      <c r="H41" s="80">
        <f t="shared" si="12"/>
        <v>8529.3127470340551</v>
      </c>
      <c r="I41" s="27">
        <f t="shared" si="12"/>
        <v>8266.720802705835</v>
      </c>
      <c r="J41" s="24" t="s">
        <v>91</v>
      </c>
    </row>
    <row r="42" spans="1:10" ht="26.25">
      <c r="A42" s="12" t="s">
        <v>40</v>
      </c>
      <c r="B42" s="13"/>
      <c r="C42" s="13"/>
      <c r="D42" s="13"/>
      <c r="E42" s="13"/>
      <c r="F42" s="13"/>
      <c r="G42" s="13"/>
      <c r="H42" s="13"/>
      <c r="I42" s="45"/>
      <c r="J42" s="14" t="s">
        <v>36</v>
      </c>
    </row>
    <row r="43" spans="1:10">
      <c r="I43" s="50"/>
    </row>
    <row r="44" spans="1:10">
      <c r="B44" s="7"/>
      <c r="C44" s="7"/>
      <c r="D44" s="7"/>
      <c r="E44" s="7"/>
      <c r="F44" s="7"/>
      <c r="G44" s="7"/>
      <c r="H44" s="7"/>
      <c r="I44" s="7"/>
    </row>
    <row r="45" spans="1:10">
      <c r="I45" s="7"/>
    </row>
    <row r="46" spans="1:10">
      <c r="I46" s="53"/>
    </row>
    <row r="48" spans="1:10">
      <c r="B48" s="53"/>
      <c r="C48" s="53"/>
      <c r="D48" s="53"/>
      <c r="E48" s="53"/>
      <c r="F48" s="53"/>
      <c r="G48" s="53"/>
      <c r="H48" s="53"/>
    </row>
  </sheetData>
  <pageMargins left="0.55118110236220474" right="0.55118110236220474" top="0.98425196850393704" bottom="0.98425196850393704" header="0.31496062992125984" footer="0.31496062992125984"/>
  <pageSetup scale="54" orientation="portrait" r:id="rId1"/>
  <headerFooter>
    <oddHeader xml:space="preserve">&amp;L&amp;"Times New Roman,Regular"Fiskālās disciplīnas uzraudzības ziņojums
Fiscal discipline monitoring report&amp;R&amp;"Times New Roman,Regular"6. pielikums
Annex 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5"/>
  <sheetViews>
    <sheetView showGridLines="0" zoomScale="85" zoomScaleNormal="85" workbookViewId="0">
      <selection activeCell="A5" sqref="A5"/>
    </sheetView>
  </sheetViews>
  <sheetFormatPr defaultRowHeight="15"/>
  <cols>
    <col min="1" max="1" width="53.28515625" style="1" customWidth="1"/>
    <col min="2" max="6" width="11.42578125" style="39" customWidth="1"/>
    <col min="7" max="7" width="53.28515625" style="1" customWidth="1"/>
    <col min="8" max="16384" width="9.140625" style="1"/>
  </cols>
  <sheetData>
    <row r="1" spans="1:7" ht="15.75">
      <c r="A1" s="33" t="s">
        <v>18</v>
      </c>
      <c r="G1" s="5" t="s">
        <v>194</v>
      </c>
    </row>
    <row r="2" spans="1:7" ht="15.75">
      <c r="A2" s="33" t="s">
        <v>17</v>
      </c>
      <c r="G2" s="5" t="s">
        <v>195</v>
      </c>
    </row>
    <row r="3" spans="1:7" customFormat="1">
      <c r="A3" s="3" t="s">
        <v>7</v>
      </c>
      <c r="B3" s="39"/>
      <c r="C3" s="39"/>
      <c r="D3" s="39"/>
      <c r="E3" s="39"/>
      <c r="F3" s="39"/>
    </row>
    <row r="4" spans="1:7" customFormat="1">
      <c r="A4" s="3" t="s">
        <v>8</v>
      </c>
      <c r="B4" s="39"/>
      <c r="C4" s="39"/>
      <c r="D4" s="39"/>
      <c r="E4" s="39"/>
      <c r="F4" s="39"/>
    </row>
    <row r="5" spans="1:7" ht="6.75" customHeight="1"/>
    <row r="6" spans="1:7">
      <c r="A6" s="2"/>
      <c r="B6" s="59">
        <v>2016</v>
      </c>
      <c r="C6" s="60"/>
      <c r="D6" s="71"/>
      <c r="E6" s="60">
        <v>2017</v>
      </c>
      <c r="F6" s="62"/>
      <c r="G6" s="86"/>
    </row>
    <row r="7" spans="1:7" ht="45">
      <c r="A7" s="2"/>
      <c r="B7" s="63" t="s">
        <v>129</v>
      </c>
      <c r="C7" s="63" t="s">
        <v>128</v>
      </c>
      <c r="D7" s="83" t="s">
        <v>127</v>
      </c>
      <c r="E7" s="63" t="s">
        <v>128</v>
      </c>
      <c r="F7" s="63" t="s">
        <v>127</v>
      </c>
      <c r="G7" s="86"/>
    </row>
    <row r="8" spans="1:7" ht="45">
      <c r="A8" s="28" t="s">
        <v>97</v>
      </c>
      <c r="B8" s="47">
        <v>6495.4301614805318</v>
      </c>
      <c r="C8" s="47">
        <v>6597.5827099999997</v>
      </c>
      <c r="D8" s="90">
        <v>6584.6477930000001</v>
      </c>
      <c r="E8" s="87">
        <v>6578.7734689514</v>
      </c>
      <c r="F8" s="47">
        <v>6569.4024739513998</v>
      </c>
      <c r="G8" s="28" t="s">
        <v>108</v>
      </c>
    </row>
    <row r="9" spans="1:7" ht="30">
      <c r="A9" s="30" t="s">
        <v>103</v>
      </c>
      <c r="B9" s="47"/>
      <c r="C9" s="47"/>
      <c r="D9" s="90"/>
      <c r="E9" s="87"/>
      <c r="F9" s="47"/>
      <c r="G9" s="30" t="s">
        <v>120</v>
      </c>
    </row>
    <row r="10" spans="1:7" ht="30">
      <c r="A10" s="28" t="s">
        <v>0</v>
      </c>
      <c r="B10" s="47">
        <v>0</v>
      </c>
      <c r="C10" s="47">
        <v>-2.8485879999999999</v>
      </c>
      <c r="D10" s="90">
        <v>1.972666</v>
      </c>
      <c r="E10" s="87">
        <v>-3.0464959999999999</v>
      </c>
      <c r="F10" s="47">
        <v>4.3357849999999996</v>
      </c>
      <c r="G10" s="28" t="s">
        <v>14</v>
      </c>
    </row>
    <row r="11" spans="1:7" ht="48" customHeight="1">
      <c r="A11" s="28" t="s">
        <v>1</v>
      </c>
      <c r="B11" s="47">
        <v>0</v>
      </c>
      <c r="C11" s="47">
        <v>-10.038434000000001</v>
      </c>
      <c r="D11" s="90">
        <v>41.383853000000002</v>
      </c>
      <c r="E11" s="87">
        <v>-5.727671</v>
      </c>
      <c r="F11" s="47">
        <v>46.984152999999999</v>
      </c>
      <c r="G11" s="28" t="s">
        <v>15</v>
      </c>
    </row>
    <row r="12" spans="1:7" ht="62.25" customHeight="1">
      <c r="A12" s="28" t="s">
        <v>2</v>
      </c>
      <c r="B12" s="47">
        <v>0</v>
      </c>
      <c r="C12" s="47">
        <v>-1.1785129999999999</v>
      </c>
      <c r="D12" s="90">
        <v>1.5394699999999999</v>
      </c>
      <c r="E12" s="87">
        <v>-1.1516690000000001</v>
      </c>
      <c r="F12" s="47">
        <v>-0.49134100000000003</v>
      </c>
      <c r="G12" s="28" t="s">
        <v>12</v>
      </c>
    </row>
    <row r="13" spans="1:7" ht="75">
      <c r="A13" s="28" t="s">
        <v>9</v>
      </c>
      <c r="B13" s="47">
        <v>0</v>
      </c>
      <c r="C13" s="47">
        <v>0</v>
      </c>
      <c r="D13" s="90">
        <v>0</v>
      </c>
      <c r="E13" s="87">
        <v>0</v>
      </c>
      <c r="F13" s="47">
        <v>0</v>
      </c>
      <c r="G13" s="28" t="s">
        <v>104</v>
      </c>
    </row>
    <row r="14" spans="1:7" ht="30">
      <c r="A14" s="28" t="s">
        <v>3</v>
      </c>
      <c r="B14" s="47">
        <v>0</v>
      </c>
      <c r="C14" s="47">
        <v>0</v>
      </c>
      <c r="D14" s="90">
        <v>0</v>
      </c>
      <c r="E14" s="87">
        <v>0</v>
      </c>
      <c r="F14" s="47">
        <v>0</v>
      </c>
      <c r="G14" s="28" t="s">
        <v>13</v>
      </c>
    </row>
    <row r="15" spans="1:7" ht="45">
      <c r="A15" s="28" t="s">
        <v>4</v>
      </c>
      <c r="B15" s="47">
        <v>3.1240230000000002</v>
      </c>
      <c r="C15" s="47">
        <v>1.1306179999999999</v>
      </c>
      <c r="D15" s="90">
        <v>-99.952473999999995</v>
      </c>
      <c r="E15" s="87">
        <v>0.55484100000000003</v>
      </c>
      <c r="F15" s="47">
        <v>-8.2862000000000005E-2</v>
      </c>
      <c r="G15" s="28" t="s">
        <v>105</v>
      </c>
    </row>
    <row r="16" spans="1:7" ht="30">
      <c r="A16" s="28" t="s">
        <v>5</v>
      </c>
      <c r="B16" s="47">
        <v>0</v>
      </c>
      <c r="C16" s="47">
        <v>0</v>
      </c>
      <c r="D16" s="90">
        <v>0</v>
      </c>
      <c r="E16" s="87">
        <v>0</v>
      </c>
      <c r="F16" s="47">
        <v>0</v>
      </c>
      <c r="G16" s="28" t="s">
        <v>106</v>
      </c>
    </row>
    <row r="17" spans="1:7" ht="30">
      <c r="A17" s="28" t="s">
        <v>6</v>
      </c>
      <c r="B17" s="47">
        <v>0</v>
      </c>
      <c r="C17" s="47">
        <v>0</v>
      </c>
      <c r="D17" s="90">
        <v>0.205535</v>
      </c>
      <c r="E17" s="87">
        <v>0</v>
      </c>
      <c r="F17" s="47">
        <v>1.2175279999999999</v>
      </c>
      <c r="G17" s="28" t="s">
        <v>16</v>
      </c>
    </row>
    <row r="18" spans="1:7" ht="61.5" customHeight="1">
      <c r="A18" s="28" t="s">
        <v>10</v>
      </c>
      <c r="B18" s="47">
        <v>0</v>
      </c>
      <c r="C18" s="47">
        <v>0</v>
      </c>
      <c r="D18" s="90">
        <v>0</v>
      </c>
      <c r="E18" s="87">
        <v>0</v>
      </c>
      <c r="F18" s="47">
        <v>0</v>
      </c>
      <c r="G18" s="28" t="s">
        <v>107</v>
      </c>
    </row>
    <row r="19" spans="1:7" ht="104.25" customHeight="1">
      <c r="A19" s="28" t="s">
        <v>11</v>
      </c>
      <c r="B19" s="47">
        <v>0</v>
      </c>
      <c r="C19" s="47">
        <v>0</v>
      </c>
      <c r="D19" s="90">
        <v>0</v>
      </c>
      <c r="E19" s="87">
        <v>0</v>
      </c>
      <c r="F19" s="47">
        <v>0</v>
      </c>
      <c r="G19" s="28" t="s">
        <v>102</v>
      </c>
    </row>
    <row r="20" spans="1:7" ht="5.25" customHeight="1">
      <c r="A20" s="19"/>
      <c r="B20" s="47"/>
      <c r="C20" s="47"/>
      <c r="D20" s="90"/>
      <c r="E20" s="87"/>
      <c r="F20" s="47"/>
      <c r="G20" s="19"/>
    </row>
    <row r="21" spans="1:7" ht="45">
      <c r="A21" s="28" t="s">
        <v>98</v>
      </c>
      <c r="B21" s="47">
        <v>1103.2605537247364</v>
      </c>
      <c r="C21" s="47">
        <v>1039.3468684500001</v>
      </c>
      <c r="D21" s="90">
        <v>1039.3468684500001</v>
      </c>
      <c r="E21" s="87">
        <v>1071.8657640500001</v>
      </c>
      <c r="F21" s="47">
        <v>1071.8657640500001</v>
      </c>
      <c r="G21" s="28" t="s">
        <v>100</v>
      </c>
    </row>
    <row r="22" spans="1:7" ht="32.25" customHeight="1">
      <c r="A22" s="28" t="s">
        <v>99</v>
      </c>
      <c r="B22" s="47">
        <v>0</v>
      </c>
      <c r="C22" s="47">
        <v>0</v>
      </c>
      <c r="D22" s="90">
        <v>0</v>
      </c>
      <c r="E22" s="87">
        <v>293.39999999999998</v>
      </c>
      <c r="F22" s="47">
        <v>293.39999999999998</v>
      </c>
      <c r="G22" s="28" t="s">
        <v>101</v>
      </c>
    </row>
    <row r="23" spans="1:7" ht="5.25" customHeight="1">
      <c r="A23" s="19"/>
      <c r="B23" s="46"/>
      <c r="C23" s="46"/>
      <c r="D23" s="91"/>
      <c r="E23" s="88"/>
      <c r="F23" s="46"/>
      <c r="G23" s="19"/>
    </row>
    <row r="24" spans="1:7" ht="29.25">
      <c r="A24" s="29" t="s">
        <v>122</v>
      </c>
      <c r="B24" s="85">
        <f>B8+SUM(B10:B19)+B21+B22</f>
        <v>7601.8147382052684</v>
      </c>
      <c r="C24" s="85">
        <f>C8+SUM(C10:C19)+C21+C22</f>
        <v>7623.9946614500004</v>
      </c>
      <c r="D24" s="92">
        <f>D8+SUM(D10:D19)+D21+D22</f>
        <v>7569.1437114500004</v>
      </c>
      <c r="E24" s="89">
        <f>E8+SUM(E10:E19)+E21+E22</f>
        <v>7934.668238001399</v>
      </c>
      <c r="F24" s="85">
        <f>F8+SUM(F10:F19)+F21+F22</f>
        <v>7986.6315010013986</v>
      </c>
      <c r="G24" s="29" t="s">
        <v>121</v>
      </c>
    </row>
    <row r="25" spans="1:7" s="4" customFormat="1" ht="25.5">
      <c r="A25" s="31" t="s">
        <v>40</v>
      </c>
      <c r="B25" s="48"/>
      <c r="C25" s="48"/>
      <c r="D25" s="48"/>
      <c r="E25" s="48"/>
      <c r="F25" s="48"/>
      <c r="G25" s="32" t="s">
        <v>36</v>
      </c>
    </row>
  </sheetData>
  <pageMargins left="0.55118110236220474" right="0.55118110236220474" top="0.98425196850393704" bottom="0.98425196850393704" header="0.31496062992125984" footer="0.31496062992125984"/>
  <pageSetup scale="57" orientation="portrait" r:id="rId1"/>
  <headerFooter>
    <oddHeader xml:space="preserve">&amp;L&amp;"Times New Roman,Regular"Fiskālās disciplīnas uzraudzības ziņojums
Fiscal discipline monitoring report&amp;R&amp;"Times New Roman,Regular"6. pielikums
Annex 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49"/>
  <sheetViews>
    <sheetView showGridLines="0" zoomScaleNormal="100" workbookViewId="0">
      <selection activeCell="A5" sqref="A5"/>
    </sheetView>
  </sheetViews>
  <sheetFormatPr defaultRowHeight="15"/>
  <cols>
    <col min="1" max="1" width="43.28515625" customWidth="1"/>
    <col min="2" max="2" width="9.140625" style="44" customWidth="1"/>
    <col min="3" max="3" width="10.28515625" style="44" customWidth="1"/>
    <col min="4" max="6" width="10.28515625" customWidth="1"/>
    <col min="7" max="7" width="42.7109375" customWidth="1"/>
  </cols>
  <sheetData>
    <row r="1" spans="1:7" ht="18.75">
      <c r="A1" s="33" t="s">
        <v>203</v>
      </c>
      <c r="B1" s="39"/>
      <c r="C1" s="39"/>
      <c r="D1" s="1"/>
      <c r="E1" s="1"/>
      <c r="G1" s="5" t="s">
        <v>196</v>
      </c>
    </row>
    <row r="2" spans="1:7" ht="18.75">
      <c r="A2" s="33" t="s">
        <v>204</v>
      </c>
      <c r="B2" s="39"/>
      <c r="C2" s="39"/>
      <c r="D2" s="1"/>
      <c r="E2" s="1"/>
      <c r="G2" s="5" t="s">
        <v>197</v>
      </c>
    </row>
    <row r="3" spans="1:7" s="15" customFormat="1" ht="12.75">
      <c r="A3" s="3" t="s">
        <v>7</v>
      </c>
      <c r="B3" s="40"/>
      <c r="C3" s="40"/>
      <c r="D3" s="4"/>
      <c r="E3" s="4"/>
      <c r="F3" s="4"/>
    </row>
    <row r="4" spans="1:7" s="15" customFormat="1" ht="12.75">
      <c r="A4" s="3" t="s">
        <v>8</v>
      </c>
      <c r="B4" s="40"/>
      <c r="C4" s="40"/>
      <c r="D4" s="4"/>
      <c r="E4" s="4"/>
      <c r="F4" s="4"/>
    </row>
    <row r="5" spans="1:7" ht="8.25" customHeight="1">
      <c r="A5" s="1"/>
      <c r="B5" s="39"/>
      <c r="C5" s="39"/>
      <c r="D5" s="1"/>
      <c r="E5" s="1"/>
      <c r="F5" s="1"/>
    </row>
    <row r="6" spans="1:7">
      <c r="A6" s="20"/>
      <c r="B6" s="59">
        <v>2016</v>
      </c>
      <c r="C6" s="71"/>
      <c r="D6" s="60">
        <v>2017</v>
      </c>
      <c r="E6" s="71"/>
      <c r="F6" s="60">
        <v>2018</v>
      </c>
      <c r="G6" s="20"/>
    </row>
    <row r="7" spans="1:7" s="58" customFormat="1" ht="45">
      <c r="A7" s="57"/>
      <c r="B7" s="63" t="s">
        <v>129</v>
      </c>
      <c r="C7" s="83" t="s">
        <v>127</v>
      </c>
      <c r="D7" s="64" t="s">
        <v>129</v>
      </c>
      <c r="E7" s="83" t="s">
        <v>127</v>
      </c>
      <c r="F7" s="63" t="s">
        <v>127</v>
      </c>
      <c r="G7" s="57"/>
    </row>
    <row r="8" spans="1:7" ht="30">
      <c r="A8" s="8" t="s">
        <v>137</v>
      </c>
      <c r="B8" s="102">
        <f>'1.tabula'!B16</f>
        <v>26850.9</v>
      </c>
      <c r="C8" s="72">
        <f>'1.tabula'!D16</f>
        <v>26126.512126509682</v>
      </c>
      <c r="D8" s="65">
        <f>'1.tabula'!E16</f>
        <v>28513.3</v>
      </c>
      <c r="E8" s="72">
        <f>'1.tabula'!G16</f>
        <v>27750.236382001818</v>
      </c>
      <c r="F8" s="65">
        <f>'1.tabula'!I16</f>
        <v>29476.74238420471</v>
      </c>
      <c r="G8" s="8" t="s">
        <v>136</v>
      </c>
    </row>
    <row r="9" spans="1:7" ht="30">
      <c r="A9" s="8" t="s">
        <v>141</v>
      </c>
      <c r="B9" s="16">
        <f>'2.tabula'!B13</f>
        <v>-0.90928115119339947</v>
      </c>
      <c r="C9" s="72">
        <f>'2.tabula'!D13</f>
        <v>-0.85599999999999987</v>
      </c>
      <c r="D9" s="65">
        <f>'2.tabula'!E13</f>
        <v>-0.75030684668421677</v>
      </c>
      <c r="E9" s="72">
        <f>'2.tabula'!G13</f>
        <v>-1</v>
      </c>
      <c r="F9" s="65">
        <f>'2.tabula'!I13</f>
        <v>-0.78600000000000003</v>
      </c>
      <c r="G9" s="8" t="s">
        <v>140</v>
      </c>
    </row>
    <row r="10" spans="1:7" ht="15" customHeight="1">
      <c r="A10" s="8" t="s">
        <v>138</v>
      </c>
      <c r="B10" s="16">
        <f>'2.tabula'!B15</f>
        <v>-1.7533297885897338E-2</v>
      </c>
      <c r="C10" s="72">
        <f>'2.tabula'!D15</f>
        <v>-0.13399249306812777</v>
      </c>
      <c r="D10" s="65">
        <f>'2.tabula'!E15</f>
        <v>8.7055020300075541E-3</v>
      </c>
      <c r="E10" s="72">
        <f>'2.tabula'!G15</f>
        <v>-2.4033662616592497E-2</v>
      </c>
      <c r="F10" s="65">
        <f>'2.tabula'!I15</f>
        <v>1.0259775863358063E-2</v>
      </c>
      <c r="G10" s="8" t="s">
        <v>142</v>
      </c>
    </row>
    <row r="11" spans="1:7">
      <c r="A11" s="8" t="s">
        <v>139</v>
      </c>
      <c r="B11" s="16" t="s">
        <v>19</v>
      </c>
      <c r="C11" s="72" t="s">
        <v>19</v>
      </c>
      <c r="D11" s="65" t="s">
        <v>19</v>
      </c>
      <c r="E11" s="72" t="s">
        <v>19</v>
      </c>
      <c r="F11" s="65" t="s">
        <v>19</v>
      </c>
      <c r="G11" s="8" t="s">
        <v>143</v>
      </c>
    </row>
    <row r="12" spans="1:7" ht="6.75" customHeight="1">
      <c r="A12" s="21"/>
      <c r="B12" s="16"/>
      <c r="C12" s="72"/>
      <c r="D12" s="65"/>
      <c r="E12" s="72"/>
      <c r="F12" s="65"/>
      <c r="G12" s="21"/>
    </row>
    <row r="13" spans="1:7" ht="30">
      <c r="A13" s="8" t="s">
        <v>144</v>
      </c>
      <c r="B13" s="16">
        <f>B9+B10</f>
        <v>-0.92681444907929678</v>
      </c>
      <c r="C13" s="72">
        <f t="shared" ref="C13:F13" si="0">C9+C10</f>
        <v>-0.98999249306812764</v>
      </c>
      <c r="D13" s="65">
        <f t="shared" si="0"/>
        <v>-0.74160134465420924</v>
      </c>
      <c r="E13" s="72">
        <f t="shared" si="0"/>
        <v>-1.0240336626165925</v>
      </c>
      <c r="F13" s="65">
        <f t="shared" si="0"/>
        <v>-0.77574022413664201</v>
      </c>
      <c r="G13" s="8" t="s">
        <v>145</v>
      </c>
    </row>
    <row r="14" spans="1:7" ht="30">
      <c r="A14" s="8" t="s">
        <v>146</v>
      </c>
      <c r="B14" s="16">
        <f>B8/100*B13</f>
        <v>-248.85802090783292</v>
      </c>
      <c r="C14" s="72">
        <f t="shared" ref="C14:F14" si="1">C8/100*C13</f>
        <v>-258.65050875297987</v>
      </c>
      <c r="D14" s="65">
        <f t="shared" si="1"/>
        <v>-211.45501620528862</v>
      </c>
      <c r="E14" s="72">
        <f t="shared" si="1"/>
        <v>-284.17176200737538</v>
      </c>
      <c r="F14" s="65">
        <f t="shared" si="1"/>
        <v>-228.66294743941017</v>
      </c>
      <c r="G14" s="8" t="s">
        <v>147</v>
      </c>
    </row>
    <row r="15" spans="1:7" ht="7.5" customHeight="1">
      <c r="A15" s="22"/>
      <c r="B15" s="16"/>
      <c r="C15" s="72"/>
      <c r="D15" s="65"/>
      <c r="E15" s="72"/>
      <c r="F15" s="65"/>
      <c r="G15" s="22"/>
    </row>
    <row r="16" spans="1:7">
      <c r="A16" s="8" t="s">
        <v>148</v>
      </c>
      <c r="B16" s="93">
        <f>'2.tabula'!B9</f>
        <v>-0.18633412383542236</v>
      </c>
      <c r="C16" s="98">
        <v>-52.7</v>
      </c>
      <c r="D16" s="95">
        <f>'2.tabula'!E9</f>
        <v>0.87498724935358041</v>
      </c>
      <c r="E16" s="98">
        <v>-27.3</v>
      </c>
      <c r="F16" s="95">
        <v>-45.5</v>
      </c>
      <c r="G16" s="8" t="s">
        <v>151</v>
      </c>
    </row>
    <row r="17" spans="1:7" ht="45">
      <c r="A17" s="8" t="s">
        <v>150</v>
      </c>
      <c r="B17" s="93">
        <f>'2.tabula'!B10</f>
        <v>-0.15750661101844798</v>
      </c>
      <c r="C17" s="98">
        <v>-5</v>
      </c>
      <c r="D17" s="95">
        <f>'2.tabula'!E10</f>
        <v>-0.35913310902003559</v>
      </c>
      <c r="E17" s="98">
        <v>-3.3</v>
      </c>
      <c r="F17" s="95">
        <v>-3.8</v>
      </c>
      <c r="G17" s="8" t="s">
        <v>152</v>
      </c>
    </row>
    <row r="18" spans="1:7">
      <c r="A18" s="8" t="s">
        <v>149</v>
      </c>
      <c r="B18" s="41">
        <f>'2.tabula'!B11</f>
        <v>43.569218373630648</v>
      </c>
      <c r="C18" s="99">
        <v>85.3</v>
      </c>
      <c r="D18" s="95">
        <f>'2.tabula'!E11</f>
        <v>273.8155782053372</v>
      </c>
      <c r="E18" s="99">
        <v>145.30000000000001</v>
      </c>
      <c r="F18" s="95">
        <v>-111.6</v>
      </c>
      <c r="G18" s="8" t="s">
        <v>153</v>
      </c>
    </row>
    <row r="19" spans="1:7" ht="6" customHeight="1">
      <c r="A19" s="21"/>
      <c r="B19" s="16"/>
      <c r="C19" s="72"/>
      <c r="D19" s="65"/>
      <c r="E19" s="72"/>
      <c r="F19" s="65"/>
      <c r="G19" s="21"/>
    </row>
    <row r="20" spans="1:7" ht="16.5" customHeight="1">
      <c r="A20" s="8" t="s">
        <v>198</v>
      </c>
      <c r="B20" s="41">
        <f>B14-B16-B17-B18</f>
        <v>-292.08339854660971</v>
      </c>
      <c r="C20" s="99">
        <f t="shared" ref="C20:F20" si="2">C14-C16-C17-C18</f>
        <v>-286.2505087529799</v>
      </c>
      <c r="D20" s="95">
        <f t="shared" si="2"/>
        <v>-485.78644855095934</v>
      </c>
      <c r="E20" s="99">
        <f t="shared" si="2"/>
        <v>-398.87176200737537</v>
      </c>
      <c r="F20" s="95">
        <f t="shared" si="2"/>
        <v>-67.762947439410169</v>
      </c>
      <c r="G20" s="8" t="s">
        <v>154</v>
      </c>
    </row>
    <row r="21" spans="1:7" ht="6" customHeight="1">
      <c r="A21" s="21"/>
      <c r="B21" s="16"/>
      <c r="C21" s="72"/>
      <c r="D21" s="65"/>
      <c r="E21" s="72"/>
      <c r="F21" s="65"/>
      <c r="G21" s="21"/>
    </row>
    <row r="22" spans="1:7" ht="30">
      <c r="A22" s="8" t="s">
        <v>157</v>
      </c>
      <c r="B22" s="94">
        <f>'2.tabula'!_Toc426714403</f>
        <v>7326.4035930000009</v>
      </c>
      <c r="C22" s="100">
        <v>7368.2</v>
      </c>
      <c r="D22" s="96">
        <f>'2.tabula'!E8</f>
        <v>7483.5020540000014</v>
      </c>
      <c r="E22" s="100">
        <v>7838.3</v>
      </c>
      <c r="F22" s="96">
        <v>8673.6</v>
      </c>
      <c r="G22" s="8" t="s">
        <v>156</v>
      </c>
    </row>
    <row r="23" spans="1:7" ht="30">
      <c r="A23" s="8" t="s">
        <v>155</v>
      </c>
      <c r="B23" s="94">
        <f>B22-B20</f>
        <v>7618.4869915466106</v>
      </c>
      <c r="C23" s="100">
        <f t="shared" ref="C23:F23" si="3">C22-C20</f>
        <v>7654.4505087529797</v>
      </c>
      <c r="D23" s="96">
        <f t="shared" si="3"/>
        <v>7969.2885025509604</v>
      </c>
      <c r="E23" s="100">
        <f t="shared" si="3"/>
        <v>8237.1717620073759</v>
      </c>
      <c r="F23" s="96">
        <f t="shared" si="3"/>
        <v>8741.3629474394111</v>
      </c>
      <c r="G23" s="8" t="s">
        <v>159</v>
      </c>
    </row>
    <row r="24" spans="1:7" ht="6" customHeight="1">
      <c r="A24" s="21"/>
      <c r="B24" s="16"/>
      <c r="C24" s="72"/>
      <c r="D24" s="65"/>
      <c r="E24" s="72"/>
      <c r="F24" s="65"/>
      <c r="G24" s="21"/>
    </row>
    <row r="25" spans="1:7" ht="30">
      <c r="A25" s="8" t="s">
        <v>167</v>
      </c>
      <c r="B25" s="94">
        <v>1026.9074680000001</v>
      </c>
      <c r="C25" s="100">
        <v>926.65047300000003</v>
      </c>
      <c r="D25" s="96">
        <f>D26+D29</f>
        <v>1395.8509430000001</v>
      </c>
      <c r="E25" s="100">
        <v>1461.467502</v>
      </c>
      <c r="F25" s="96">
        <v>1539.777771</v>
      </c>
      <c r="G25" s="8" t="s">
        <v>160</v>
      </c>
    </row>
    <row r="26" spans="1:7" ht="30">
      <c r="A26" s="103" t="s">
        <v>168</v>
      </c>
      <c r="B26" s="104">
        <f>B27+B28</f>
        <v>1026.9074679999999</v>
      </c>
      <c r="C26" s="105">
        <f t="shared" ref="C26:F26" si="4">C27+C28</f>
        <v>926.65047299999992</v>
      </c>
      <c r="D26" s="106">
        <f t="shared" si="4"/>
        <v>1098.1109430000001</v>
      </c>
      <c r="E26" s="105">
        <f t="shared" si="4"/>
        <v>1168.0662030000001</v>
      </c>
      <c r="F26" s="106">
        <f t="shared" si="4"/>
        <v>1254.3764719999999</v>
      </c>
      <c r="G26" s="103" t="s">
        <v>166</v>
      </c>
    </row>
    <row r="27" spans="1:7">
      <c r="A27" s="107" t="s">
        <v>169</v>
      </c>
      <c r="B27" s="108">
        <v>115.86550099999999</v>
      </c>
      <c r="C27" s="109">
        <v>148.85704799999999</v>
      </c>
      <c r="D27" s="110">
        <v>115.86550099999999</v>
      </c>
      <c r="E27" s="109">
        <v>184.85795899999999</v>
      </c>
      <c r="F27" s="110">
        <v>127.13691</v>
      </c>
      <c r="G27" s="107" t="s">
        <v>161</v>
      </c>
    </row>
    <row r="28" spans="1:7">
      <c r="A28" s="107" t="s">
        <v>162</v>
      </c>
      <c r="B28" s="108">
        <v>911.041967</v>
      </c>
      <c r="C28" s="109">
        <v>777.79342499999996</v>
      </c>
      <c r="D28" s="110">
        <v>982.24544200000003</v>
      </c>
      <c r="E28" s="109">
        <v>983.20824400000004</v>
      </c>
      <c r="F28" s="110">
        <v>1127.239562</v>
      </c>
      <c r="G28" s="107" t="s">
        <v>164</v>
      </c>
    </row>
    <row r="29" spans="1:7" ht="30">
      <c r="A29" s="103" t="s">
        <v>163</v>
      </c>
      <c r="B29" s="104" t="s">
        <v>19</v>
      </c>
      <c r="C29" s="105" t="s">
        <v>19</v>
      </c>
      <c r="D29" s="106">
        <v>297.74</v>
      </c>
      <c r="E29" s="105">
        <v>293.40129899999999</v>
      </c>
      <c r="F29" s="106">
        <v>285.40129899999999</v>
      </c>
      <c r="G29" s="103" t="s">
        <v>165</v>
      </c>
    </row>
    <row r="30" spans="1:7" ht="6" customHeight="1">
      <c r="A30" s="21"/>
      <c r="B30" s="16"/>
      <c r="C30" s="72"/>
      <c r="D30" s="65"/>
      <c r="E30" s="72"/>
      <c r="F30" s="65"/>
      <c r="G30" s="21"/>
    </row>
    <row r="31" spans="1:7" ht="30">
      <c r="A31" s="8" t="s">
        <v>170</v>
      </c>
      <c r="B31" s="42">
        <f>B23-B25</f>
        <v>6591.5795235466103</v>
      </c>
      <c r="C31" s="101">
        <f t="shared" ref="C31:F31" si="5">C23-C25</f>
        <v>6727.80003575298</v>
      </c>
      <c r="D31" s="97">
        <f t="shared" si="5"/>
        <v>6573.43755955096</v>
      </c>
      <c r="E31" s="101">
        <f t="shared" si="5"/>
        <v>6775.7042600073764</v>
      </c>
      <c r="F31" s="97">
        <f t="shared" si="5"/>
        <v>7201.585176439411</v>
      </c>
      <c r="G31" s="8" t="s">
        <v>171</v>
      </c>
    </row>
    <row r="32" spans="1:7" ht="6" customHeight="1">
      <c r="A32" s="21"/>
      <c r="B32" s="16"/>
      <c r="C32" s="72"/>
      <c r="D32" s="65"/>
      <c r="E32" s="72"/>
      <c r="F32" s="65"/>
      <c r="G32" s="21"/>
    </row>
    <row r="33" spans="1:7">
      <c r="A33" s="8" t="s">
        <v>172</v>
      </c>
      <c r="B33" s="42">
        <f>B34</f>
        <v>1039.3468680000001</v>
      </c>
      <c r="C33" s="101">
        <v>926.65047300000003</v>
      </c>
      <c r="D33" s="97">
        <f>D34+D37</f>
        <v>1365.2657640000002</v>
      </c>
      <c r="E33" s="101">
        <v>1461.467502</v>
      </c>
      <c r="F33" s="97">
        <v>1539.777771</v>
      </c>
      <c r="G33" s="8" t="s">
        <v>179</v>
      </c>
    </row>
    <row r="34" spans="1:7" ht="30">
      <c r="A34" s="111" t="s">
        <v>178</v>
      </c>
      <c r="B34" s="113">
        <f>B35+B36</f>
        <v>1039.3468680000001</v>
      </c>
      <c r="C34" s="114">
        <v>926.65047299999992</v>
      </c>
      <c r="D34" s="115">
        <f t="shared" ref="D34" si="6">D35+D36</f>
        <v>1071.8657640000001</v>
      </c>
      <c r="E34" s="114">
        <v>1168.0662030000001</v>
      </c>
      <c r="F34" s="115">
        <v>1254.3764719999999</v>
      </c>
      <c r="G34" s="111" t="s">
        <v>180</v>
      </c>
    </row>
    <row r="35" spans="1:7">
      <c r="A35" s="112" t="s">
        <v>173</v>
      </c>
      <c r="B35" s="116">
        <v>128.304901</v>
      </c>
      <c r="C35" s="117">
        <v>148.85704799999999</v>
      </c>
      <c r="D35" s="118">
        <v>89.620322000000002</v>
      </c>
      <c r="E35" s="117">
        <v>184.85795899999999</v>
      </c>
      <c r="F35" s="115">
        <v>127.13691</v>
      </c>
      <c r="G35" s="107" t="s">
        <v>181</v>
      </c>
    </row>
    <row r="36" spans="1:7">
      <c r="A36" s="112" t="s">
        <v>174</v>
      </c>
      <c r="B36" s="108">
        <v>911.041967</v>
      </c>
      <c r="C36" s="109">
        <v>777.79342499999996</v>
      </c>
      <c r="D36" s="118">
        <v>982.24544200000003</v>
      </c>
      <c r="E36" s="117">
        <v>983.20824400000004</v>
      </c>
      <c r="F36" s="115">
        <v>1127.239562</v>
      </c>
      <c r="G36" s="107" t="s">
        <v>182</v>
      </c>
    </row>
    <row r="37" spans="1:7">
      <c r="A37" s="111" t="s">
        <v>175</v>
      </c>
      <c r="B37" s="113" t="s">
        <v>19</v>
      </c>
      <c r="C37" s="114" t="s">
        <v>19</v>
      </c>
      <c r="D37" s="115">
        <v>293.39999999999998</v>
      </c>
      <c r="E37" s="114">
        <v>293.40129899999999</v>
      </c>
      <c r="F37" s="115">
        <v>285.40129899999999</v>
      </c>
      <c r="G37" s="111" t="s">
        <v>183</v>
      </c>
    </row>
    <row r="38" spans="1:7">
      <c r="A38" s="8" t="s">
        <v>176</v>
      </c>
      <c r="B38" s="42" t="s">
        <v>19</v>
      </c>
      <c r="C38" s="101" t="s">
        <v>19</v>
      </c>
      <c r="D38" s="97">
        <f>D8/100*0.1</f>
        <v>28.513300000000001</v>
      </c>
      <c r="E38" s="101">
        <f t="shared" ref="E38:F38" si="7">E8/100*0.1</f>
        <v>27.750236382001816</v>
      </c>
      <c r="F38" s="97">
        <f t="shared" si="7"/>
        <v>29.476742384204712</v>
      </c>
      <c r="G38" s="8" t="s">
        <v>184</v>
      </c>
    </row>
    <row r="39" spans="1:7" ht="6" customHeight="1">
      <c r="A39" s="8"/>
      <c r="B39" s="16"/>
      <c r="C39" s="72"/>
      <c r="D39" s="65"/>
      <c r="E39" s="72"/>
      <c r="F39" s="65"/>
      <c r="G39" s="21"/>
    </row>
    <row r="40" spans="1:7" ht="30">
      <c r="A40" s="8" t="s">
        <v>186</v>
      </c>
      <c r="B40" s="42">
        <f>B31+B33</f>
        <v>7630.9263915466108</v>
      </c>
      <c r="C40" s="101">
        <f>C31+C33</f>
        <v>7654.4505087529797</v>
      </c>
      <c r="D40" s="97">
        <f t="shared" ref="D40:F40" si="8">D31+D33-D38</f>
        <v>7910.1900235509611</v>
      </c>
      <c r="E40" s="101">
        <f t="shared" si="8"/>
        <v>8209.4215256253738</v>
      </c>
      <c r="F40" s="97">
        <f t="shared" si="8"/>
        <v>8711.886205055207</v>
      </c>
      <c r="G40" s="8" t="s">
        <v>187</v>
      </c>
    </row>
    <row r="41" spans="1:7" ht="6" customHeight="1">
      <c r="A41" s="8"/>
      <c r="B41" s="16"/>
      <c r="C41" s="72"/>
      <c r="D41" s="65"/>
      <c r="E41" s="72"/>
      <c r="F41" s="65"/>
      <c r="G41" s="21"/>
    </row>
    <row r="42" spans="1:7" ht="30">
      <c r="A42" s="8" t="s">
        <v>177</v>
      </c>
      <c r="B42" s="42">
        <v>7597.1904119999999</v>
      </c>
      <c r="C42" s="101">
        <v>7654.5</v>
      </c>
      <c r="D42" s="97">
        <v>7655.3751629999997</v>
      </c>
      <c r="E42" s="101">
        <v>8155</v>
      </c>
      <c r="F42" s="97">
        <v>8424.5</v>
      </c>
      <c r="G42" s="8" t="s">
        <v>185</v>
      </c>
    </row>
    <row r="43" spans="1:7" s="4" customFormat="1" ht="25.5">
      <c r="A43" s="12" t="s">
        <v>40</v>
      </c>
      <c r="B43" s="43"/>
      <c r="C43" s="43"/>
      <c r="D43" s="45"/>
      <c r="E43" s="45"/>
      <c r="F43" s="45"/>
      <c r="G43" s="14" t="s">
        <v>36</v>
      </c>
    </row>
    <row r="44" spans="1:7">
      <c r="D44" s="51"/>
      <c r="E44" s="51"/>
      <c r="F44" s="51"/>
    </row>
    <row r="45" spans="1:7" ht="15" customHeight="1">
      <c r="A45" s="120" t="s">
        <v>201</v>
      </c>
      <c r="B45" s="120"/>
      <c r="C45" s="120"/>
      <c r="D45" s="120"/>
      <c r="E45" s="120"/>
      <c r="F45" s="120"/>
      <c r="G45" s="120"/>
    </row>
    <row r="46" spans="1:7">
      <c r="A46" s="120" t="s">
        <v>202</v>
      </c>
      <c r="B46" s="120"/>
      <c r="C46" s="120"/>
      <c r="D46" s="120"/>
      <c r="E46" s="120"/>
      <c r="F46" s="120"/>
      <c r="G46" s="120"/>
    </row>
    <row r="49" spans="2:6">
      <c r="B49" s="119"/>
      <c r="C49" s="119"/>
      <c r="D49" s="119"/>
      <c r="E49" s="119"/>
      <c r="F49" s="119"/>
    </row>
  </sheetData>
  <pageMargins left="0.55118110236220474" right="0.55118110236220474" top="0.98425196850393704" bottom="0.98425196850393704" header="0.31496062992125984" footer="0.31496062992125984"/>
  <pageSetup scale="64" orientation="portrait" r:id="rId1"/>
  <headerFooter>
    <oddHeader xml:space="preserve">&amp;L&amp;"Times New Roman,Regular"Fiskālās disciplīnas uzraudzības ziņojums
Fiscal discipline monitoring report&amp;R&amp;"Times New Roman,Regular"6. pielikums
Annex 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UserInfo>
        <DisplayName>Elīna Veide</DisplayName>
        <AccountId>22</AccountId>
        <AccountType/>
      </UserInfo>
      <UserInfo>
        <DisplayName>Emils Kilis</DisplayName>
        <AccountId>23</AccountId>
        <AccountType/>
      </UserInfo>
      <UserInfo>
        <DisplayName>Andzs Ubelis</DisplayName>
        <AccountId>24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7D98AD78EE41E04B8A939B2CD0215191" ma:contentTypeVersion="3" ma:contentTypeDescription="Izveidot jaunu dokumentu." ma:contentTypeScope="" ma:versionID="2d17477f3c795a986a861dfa824dd782">
  <xsd:schema xmlns:xsd="http://www.w3.org/2001/XMLSchema" xmlns:xs="http://www.w3.org/2001/XMLSchema" xmlns:p="http://schemas.microsoft.com/office/2006/metadata/properties" xmlns:ns2="18cde31a-aed2-49ce-b570-e812b29b6342" targetNamespace="http://schemas.microsoft.com/office/2006/metadata/properties" ma:root="true" ma:fieldsID="c6cf07435b5ee54297ba10b9a6e09b27" ns2:_="">
    <xsd:import namespace="18cde31a-aed2-49ce-b570-e812b29b6342"/>
    <xsd:element name="properties">
      <xsd:complexType>
        <xsd:sequence>
          <xsd:element name="documentManagement">
            <xsd:complexType>
              <xsd:all>
                <xsd:element ref="ns2:SharedWithUsers" minOccurs="0"/>
                <xsd:element ref="ns2:SharingHintHash"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Koplietošanas norādes jaucējkods" ma:internalName="SharingHintHash" ma:readOnly="true">
      <xsd:simpleType>
        <xsd:restriction base="dms:Text"/>
      </xsd:simpleType>
    </xsd:element>
    <xsd:element name="SharedWithDetails" ma:index="1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188E0-FE8E-4A78-88AD-F0EDF8EEE2A8}">
  <ds:schemaRefs>
    <ds:schemaRef ds:uri="http://schemas.microsoft.com/sharepoint/v3/contenttype/forms"/>
  </ds:schemaRefs>
</ds:datastoreItem>
</file>

<file path=customXml/itemProps2.xml><?xml version="1.0" encoding="utf-8"?>
<ds:datastoreItem xmlns:ds="http://schemas.openxmlformats.org/officeDocument/2006/customXml" ds:itemID="{3EFAAE28-D288-44EE-87A0-D56904B4BF9B}">
  <ds:schemaRefs>
    <ds:schemaRef ds:uri="http://schemas.openxmlformats.org/package/2006/metadata/core-properties"/>
    <ds:schemaRef ds:uri="18cde31a-aed2-49ce-b570-e812b29b6342"/>
    <ds:schemaRef ds:uri="http://purl.org/dc/terms/"/>
    <ds:schemaRef ds:uri="http://purl.org/dc/elements/1.1/"/>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BDAB3F9-D8F7-416F-B3C2-256B260CA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1.tabula</vt:lpstr>
      <vt:lpstr>2.tabula</vt:lpstr>
      <vt:lpstr>3.tabula</vt:lpstr>
      <vt:lpstr>4.tabula</vt:lpstr>
      <vt:lpstr>5.tabula</vt:lpstr>
      <vt:lpstr>'2.tabula'!_Toc426714403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Windows user</cp:lastModifiedBy>
  <cp:lastPrinted>2015-09-24T17:15:43Z</cp:lastPrinted>
  <dcterms:created xsi:type="dcterms:W3CDTF">2014-12-06T14:55:24Z</dcterms:created>
  <dcterms:modified xsi:type="dcterms:W3CDTF">2015-09-25T14:08:04Z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0x0101007D98AD78EE41E04B8A939B2CD0215191</vt:lpwstr>
  </property>
</Properties>
</file>