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ce\Downloads\"/>
    </mc:Choice>
  </mc:AlternateContent>
  <bookViews>
    <workbookView xWindow="0" yWindow="0" windowWidth="21570" windowHeight="8145" tabRatio="892" activeTab="10"/>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4" l="1"/>
  <c r="E23" i="24"/>
  <c r="D23" i="24"/>
  <c r="C23" i="24"/>
  <c r="T79" i="18" l="1"/>
  <c r="S79" i="18"/>
  <c r="R79" i="18"/>
  <c r="Q79" i="18"/>
  <c r="P79" i="18"/>
  <c r="O79" i="18"/>
  <c r="N79" i="18"/>
  <c r="M79" i="18"/>
  <c r="L79" i="18"/>
  <c r="X75" i="18"/>
  <c r="W75" i="18"/>
  <c r="V75" i="18"/>
  <c r="U75" i="18"/>
  <c r="T75" i="18"/>
  <c r="S75" i="18"/>
  <c r="R75" i="18"/>
  <c r="Q75" i="18"/>
  <c r="P75" i="18"/>
  <c r="O75" i="18"/>
  <c r="N75" i="18"/>
  <c r="M75" i="18"/>
  <c r="L75" i="18"/>
  <c r="K75" i="18"/>
  <c r="I16" i="14" l="1"/>
  <c r="O18" i="17"/>
  <c r="N18" i="17"/>
  <c r="O17" i="17"/>
  <c r="O16" i="17"/>
  <c r="N16" i="17"/>
  <c r="O15" i="17"/>
  <c r="N31" i="14"/>
  <c r="N28" i="14"/>
  <c r="N27" i="14"/>
  <c r="N26" i="14"/>
  <c r="N25" i="14"/>
  <c r="N24" i="14"/>
  <c r="N23" i="14"/>
  <c r="N33" i="14" l="1"/>
  <c r="N17" i="17" s="1"/>
  <c r="C25" i="29" l="1"/>
  <c r="C19" i="29" l="1"/>
  <c r="C29" i="29" l="1"/>
  <c r="E5" i="28" l="1"/>
  <c r="F5" i="28"/>
  <c r="G5" i="28"/>
  <c r="D5" i="28"/>
  <c r="G3" i="28"/>
  <c r="F3" i="28"/>
  <c r="E3" i="28"/>
  <c r="D3" i="28"/>
  <c r="D15" i="12" l="1"/>
  <c r="E15" i="12" s="1"/>
  <c r="F15" i="12" s="1"/>
  <c r="C15" i="12"/>
  <c r="D16" i="12"/>
  <c r="E16" i="12" s="1"/>
  <c r="F16" i="12" s="1"/>
  <c r="C16" i="12"/>
  <c r="L4" i="14"/>
  <c r="L14" i="14"/>
  <c r="L12" i="14"/>
  <c r="M28" i="14"/>
  <c r="O26" i="14"/>
  <c r="M26" i="14"/>
  <c r="L26" i="14"/>
  <c r="K26" i="14"/>
  <c r="I26" i="14"/>
  <c r="H26" i="14"/>
  <c r="G26" i="14"/>
  <c r="M24" i="14"/>
  <c r="L24" i="14"/>
  <c r="J24" i="14"/>
  <c r="I24" i="14"/>
  <c r="H24" i="14"/>
  <c r="F24" i="14"/>
  <c r="E24" i="14"/>
  <c r="O27" i="14"/>
  <c r="O28" i="14" s="1"/>
  <c r="M27" i="14"/>
  <c r="O25" i="14"/>
  <c r="M25" i="14"/>
  <c r="L25" i="14"/>
  <c r="K25" i="14"/>
  <c r="J25" i="14"/>
  <c r="J26" i="14" s="1"/>
  <c r="I25" i="14"/>
  <c r="H25" i="14"/>
  <c r="G25" i="14"/>
  <c r="O23" i="14"/>
  <c r="O24" i="14" s="1"/>
  <c r="M23" i="14"/>
  <c r="L23" i="14"/>
  <c r="K23" i="14"/>
  <c r="K24" i="14" s="1"/>
  <c r="J23" i="14"/>
  <c r="I23" i="14"/>
  <c r="H23" i="14"/>
  <c r="G23" i="14"/>
  <c r="G24" i="14" s="1"/>
  <c r="F23" i="14"/>
  <c r="E23" i="14"/>
  <c r="L11" i="27" l="1"/>
  <c r="J11" i="27"/>
  <c r="I11" i="27"/>
  <c r="F11" i="27"/>
  <c r="E11" i="27"/>
  <c r="D11" i="27"/>
  <c r="C11" i="27"/>
  <c r="B11" i="27"/>
  <c r="K6" i="27"/>
  <c r="K11" i="27" s="1"/>
  <c r="H6" i="27"/>
  <c r="H11" i="27" s="1"/>
  <c r="G6" i="27"/>
  <c r="G11" i="27" s="1"/>
  <c r="E6" i="27"/>
  <c r="P23" i="26"/>
  <c r="M23" i="26"/>
  <c r="L23" i="26"/>
  <c r="F23" i="26"/>
  <c r="Q20" i="26"/>
  <c r="P20" i="26"/>
  <c r="L4" i="25" s="1"/>
  <c r="O20" i="26"/>
  <c r="O23" i="26" s="1"/>
  <c r="N20" i="26"/>
  <c r="N23" i="26" s="1"/>
  <c r="M20" i="26"/>
  <c r="L20" i="26"/>
  <c r="H4" i="25" s="1"/>
  <c r="K20" i="26"/>
  <c r="K23" i="26" s="1"/>
  <c r="J20" i="26"/>
  <c r="I20" i="26"/>
  <c r="I23" i="26" s="1"/>
  <c r="H20" i="26"/>
  <c r="G20" i="26"/>
  <c r="E4" i="25" s="1"/>
  <c r="F20" i="26"/>
  <c r="E20" i="26"/>
  <c r="D20" i="26"/>
  <c r="C20" i="26"/>
  <c r="C23" i="26" s="1"/>
  <c r="B20" i="26"/>
  <c r="L5" i="25"/>
  <c r="K5" i="25"/>
  <c r="J5" i="25"/>
  <c r="I5" i="25"/>
  <c r="H5" i="25"/>
  <c r="G5" i="25"/>
  <c r="F5" i="25"/>
  <c r="E5" i="25"/>
  <c r="J4" i="25"/>
  <c r="I4" i="25"/>
  <c r="F4" i="25"/>
  <c r="D4" i="25"/>
  <c r="L3" i="25"/>
  <c r="K3" i="25"/>
  <c r="J3" i="25"/>
  <c r="I3" i="25"/>
  <c r="H3" i="25"/>
  <c r="G3" i="25"/>
  <c r="F3" i="25"/>
  <c r="E3" i="25"/>
  <c r="D3" i="25"/>
  <c r="C3" i="25"/>
  <c r="E8" i="14"/>
  <c r="G9" i="14"/>
  <c r="F9" i="14"/>
  <c r="F10" i="14" s="1"/>
  <c r="E9" i="14"/>
  <c r="E10" i="14" s="1"/>
  <c r="D9" i="14"/>
  <c r="D10" i="14" s="1"/>
  <c r="G7" i="14"/>
  <c r="F7" i="14"/>
  <c r="F8" i="14" s="1"/>
  <c r="E7" i="14"/>
  <c r="D7" i="14"/>
  <c r="D8" i="14" s="1"/>
  <c r="G5" i="14"/>
  <c r="F5" i="14"/>
  <c r="F6" i="14" s="1"/>
  <c r="E5" i="14"/>
  <c r="E6" i="14" s="1"/>
  <c r="D5" i="14"/>
  <c r="D6" i="14" s="1"/>
  <c r="K6" i="14"/>
  <c r="K9" i="14"/>
  <c r="L7" i="14"/>
  <c r="K7" i="14"/>
  <c r="J7" i="14"/>
  <c r="I7" i="14"/>
  <c r="L5" i="14"/>
  <c r="K5" i="14"/>
  <c r="J5" i="14"/>
  <c r="I5" i="14"/>
  <c r="E18" i="12"/>
  <c r="Q86" i="18"/>
  <c r="J6" i="14" s="1"/>
  <c r="Q85" i="18"/>
  <c r="J8" i="14" s="1"/>
  <c r="E17" i="12"/>
  <c r="D17" i="12"/>
  <c r="J9" i="14" s="1"/>
  <c r="C17" i="12"/>
  <c r="I9" i="14" s="1"/>
  <c r="M25" i="12"/>
  <c r="L25" i="12"/>
  <c r="K25" i="12"/>
  <c r="J25" i="12"/>
  <c r="I25" i="12"/>
  <c r="H25" i="12"/>
  <c r="G25" i="12"/>
  <c r="F25" i="12"/>
  <c r="E25" i="12"/>
  <c r="D25" i="12"/>
  <c r="C25" i="12"/>
  <c r="L6" i="14" l="1"/>
  <c r="G4" i="25"/>
  <c r="C18" i="12"/>
  <c r="I6" i="14"/>
  <c r="I8" i="14"/>
  <c r="K8" i="14"/>
  <c r="L8" i="14"/>
  <c r="C4" i="25"/>
  <c r="K4" i="25"/>
  <c r="G23" i="26"/>
  <c r="D18" i="12"/>
  <c r="N34" i="19"/>
  <c r="M34" i="19"/>
  <c r="G9" i="21" l="1"/>
  <c r="E8" i="21"/>
  <c r="D8" i="21"/>
  <c r="K13" i="14"/>
  <c r="K11" i="14"/>
  <c r="K3" i="14"/>
  <c r="U6" i="18"/>
  <c r="J13" i="14"/>
  <c r="I13" i="14"/>
  <c r="J11" i="14"/>
  <c r="I11" i="14"/>
  <c r="J3" i="14"/>
  <c r="I3" i="14"/>
  <c r="E48" i="24"/>
  <c r="F3" i="14"/>
  <c r="E3" i="14"/>
  <c r="D3" i="14"/>
  <c r="L13" i="14" l="1"/>
  <c r="F17" i="12"/>
  <c r="G6" i="14"/>
  <c r="G8" i="14"/>
  <c r="G10" i="14"/>
  <c r="F8" i="21"/>
  <c r="L3" i="14"/>
  <c r="L11" i="14"/>
  <c r="J15" i="14"/>
  <c r="J16" i="14" s="1"/>
  <c r="G8" i="21"/>
  <c r="I15" i="14"/>
  <c r="K15" i="14"/>
  <c r="K16" i="14" s="1"/>
  <c r="O15" i="21"/>
  <c r="N15" i="21"/>
  <c r="F47" i="21"/>
  <c r="O35" i="20"/>
  <c r="N35" i="20"/>
  <c r="M35" i="20"/>
  <c r="L35" i="20"/>
  <c r="K35" i="20"/>
  <c r="G12" i="20"/>
  <c r="F12" i="20"/>
  <c r="E12" i="20"/>
  <c r="D12" i="20"/>
  <c r="G11" i="20"/>
  <c r="F11" i="20"/>
  <c r="E11" i="20"/>
  <c r="D11" i="20"/>
  <c r="G8" i="20"/>
  <c r="F8" i="20"/>
  <c r="E8" i="20"/>
  <c r="D8" i="20"/>
  <c r="G7" i="20"/>
  <c r="F7" i="20"/>
  <c r="E7" i="20"/>
  <c r="D7" i="20"/>
  <c r="L9" i="14" l="1"/>
  <c r="F18" i="12"/>
  <c r="L15" i="14"/>
  <c r="L16" i="14" s="1"/>
  <c r="O31" i="14"/>
  <c r="O29" i="14"/>
  <c r="O21" i="14"/>
  <c r="Q32" i="20" s="1"/>
  <c r="P32" i="20"/>
  <c r="P35" i="20" s="1"/>
  <c r="T81" i="18"/>
  <c r="S81" i="18"/>
  <c r="R81" i="18"/>
  <c r="Q81" i="18"/>
  <c r="P81" i="18"/>
  <c r="O81" i="18"/>
  <c r="N81" i="18"/>
  <c r="M81" i="18"/>
  <c r="L81" i="18"/>
  <c r="K81" i="18"/>
  <c r="O33" i="14" l="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E47" i="11" l="1"/>
  <c r="F23" i="11"/>
  <c r="E23" i="11"/>
  <c r="D23" i="11"/>
  <c r="C23" i="11"/>
  <c r="F11" i="14" l="1"/>
  <c r="F13" i="14"/>
  <c r="F14" i="14" s="1"/>
  <c r="C16" i="29" s="1"/>
  <c r="E13" i="14"/>
  <c r="E14" i="14" s="1"/>
  <c r="C15" i="29" s="1"/>
  <c r="E11" i="14"/>
  <c r="G13" i="14"/>
  <c r="G14" i="14" s="1"/>
  <c r="C17" i="29" s="1"/>
  <c r="G11" i="14"/>
  <c r="D13" i="14"/>
  <c r="D14" i="14" s="1"/>
  <c r="C14" i="29" s="1"/>
  <c r="D11" i="14"/>
  <c r="G23" i="2"/>
  <c r="G3" i="14" s="1"/>
  <c r="D12" i="14" l="1"/>
  <c r="E12" i="14"/>
  <c r="G12" i="14"/>
  <c r="F12" i="14"/>
  <c r="F23" i="2"/>
  <c r="E23" i="2"/>
  <c r="D23" i="2"/>
  <c r="G15" i="14" l="1"/>
  <c r="U32" i="20"/>
  <c r="G3" i="17"/>
  <c r="G4" i="14"/>
  <c r="F47" i="2"/>
  <c r="G16" i="14" l="1"/>
  <c r="G3" i="21"/>
  <c r="G4" i="21" s="1"/>
  <c r="G4" i="28"/>
  <c r="C7" i="29"/>
  <c r="G4" i="17"/>
  <c r="G5" i="17"/>
  <c r="R32" i="20"/>
  <c r="R35" i="20" s="1"/>
  <c r="S32" i="20"/>
  <c r="E3" i="17"/>
  <c r="E4" i="14"/>
  <c r="E4" i="17" s="1"/>
  <c r="E15" i="14"/>
  <c r="E3" i="21" s="1"/>
  <c r="E4" i="21" s="1"/>
  <c r="C10" i="29" s="1"/>
  <c r="R34" i="19"/>
  <c r="G6" i="17"/>
  <c r="T32" i="20"/>
  <c r="F3" i="17"/>
  <c r="F4" i="14"/>
  <c r="F4" i="17" s="1"/>
  <c r="F15" i="14"/>
  <c r="F3" i="21" s="1"/>
  <c r="F4" i="21" s="1"/>
  <c r="C11" i="29" s="1"/>
  <c r="D4" i="14"/>
  <c r="D4" i="17" s="1"/>
  <c r="D3" i="17"/>
  <c r="D15" i="14"/>
  <c r="D3" i="21" s="1"/>
  <c r="D4" i="21" s="1"/>
  <c r="C9" i="29" s="1"/>
  <c r="D6" i="28" l="1"/>
  <c r="Q12" i="22"/>
  <c r="R12" i="22"/>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<sst xmlns="http://schemas.openxmlformats.org/spreadsheetml/2006/main" count="1871" uniqueCount="528">
  <si>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</si>
  <si>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</si>
  <si>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</si>
  <si>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</si>
  <si>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</si>
  <si>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</si>
  <si>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</si>
  <si>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</si>
  <si>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</si>
  <si>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</si>
  <si>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</si>
  <si>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</si>
  <si>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</si>
  <si>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</si>
  <si>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</si>
  <si>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</si>
  <si>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</si>
  <si>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</si>
  <si>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</si>
  <si>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</si>
  <si>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</si>
  <si>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</si>
  <si>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</si>
  <si>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</si>
  <si>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</si>
  <si>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</si>
  <si>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</si>
  <si>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</si>
  <si>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</si>
  <si>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</si>
  <si>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</si>
  <si>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</si>
  <si>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</si>
  <si>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</si>
  <si>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</si>
  <si>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</si>
  <si>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</si>
  <si>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</si>
  <si>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</si>
  <si>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</si>
  <si>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</si>
  <si>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</si>
  <si>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</si>
  <si>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</si>
  <si>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</si>
  <si>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</si>
  <si>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</si>
  <si>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</si>
  <si>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</si>
  <si>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</si>
  <si>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</si>
  <si>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</si>
  <si>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</si>
  <si>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</si>
  <si>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</si>
  <si>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</si>
  <si>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</si>
  <si>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</si>
  <si>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</si>
  <si>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</si>
  <si>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</si>
  <si>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</si>
  <si>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</si>
  <si>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</si>
  <si>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</si>
  <si>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</si>
  <si>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</si>
  <si>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</si>
  <si>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</si>
  <si>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</si>
  <si>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</si>
  <si>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</si>
  <si>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</si>
  <si>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</si>
  <si>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</si>
  <si>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</si>
  <si>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</si>
  <si>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</si>
  <si>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</si>
  <si>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</si>
  <si>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</si>
  <si>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</si>
  <si>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</si>
  <si>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</si>
  <si>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</si>
  <si>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</si>
  <si>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</si>
  <si>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</si>
  <si>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</si>
  <si>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</si>
  <si>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</si>
  <si>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</si>
  <si>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</si>
  <si>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</si>
  <si>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</si>
  <si>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</si>
  <si>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</si>
  <si>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Citas? Lūdzam norādīt kādas?</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</si>
  <si>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</si>
  <si>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</si>
  <si>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</si>
  <si>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</si>
  <si>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</si>
  <si>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</si>
  <si>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</si>
  <si>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</si>
  <si>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</si>
  <si>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</si>
  <si>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</si>
  <si>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</si>
  <si>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</si>
  <si>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</si>
  <si>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</si>
  <si>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</si>
  <si>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</si>
  <si>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</si>
  <si>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</si>
  <si>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</si>
  <si>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</si>
  <si>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</si>
  <si>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</si>
  <si>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</si>
  <si>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</si>
  <si>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</si>
  <si>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</si>
  <si>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</si>
  <si>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</si>
  <si>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</si>
  <si>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</si>
  <si>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</si>
  <si>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</si>
  <si>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</si>
  <si>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</si>
  <si>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</si>
  <si>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</si>
  <si>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</si>
  <si>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</si>
  <si>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</si>
  <si>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</si>
  <si>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</si>
  <si>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</si>
  <si>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</si>
  <si>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</si>
  <si>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</si>
  <si>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</si>
  <si>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</si>
  <si>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</si>
  <si>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</si>
  <si>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</si>
  <si>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</si>
  <si>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</si>
  <si>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</si>
  <si>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</si>
  <si>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</si>
  <si>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</si>
  <si>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</si>
  <si>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</si>
  <si>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</si>
  <si>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</si>
  <si>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</si>
  <si>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</si>
  <si>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</si>
  <si>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</si>
  <si>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</si>
  <si>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</si>
  <si>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</si>
  <si>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</si>
  <si>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</si>
  <si>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</si>
  <si>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</si>
  <si>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</si>
  <si>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</si>
  <si>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</si>
  <si>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</si>
  <si>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</si>
  <si>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</si>
  <si>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</si>
  <si>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</si>
  <si>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</si>
  <si>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</si>
  <si>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</si>
  <si>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</si>
  <si>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</si>
  <si>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</si>
  <si>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</si>
  <si>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</si>
  <si>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</si>
  <si>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</si>
  <si>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</si>
  <si>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</si>
  <si>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</si>
  <si>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</si>
  <si>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</si>
  <si>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</si>
  <si>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</si>
  <si>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</si>
  <si>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</si>
  <si>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</si>
  <si>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</si>
  <si>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</si>
  <si>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</si>
  <si>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</si>
  <si>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</si>
  <si>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</si>
  <si>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</si>
  <si>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</si>
  <si>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</si>
  <si>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</si>
  <si>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</si>
  <si>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</si>
  <si>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</si>
  <si>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</si>
  <si>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</si>
  <si>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</si>
  <si>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</si>
  <si>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</si>
  <si>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</si>
  <si>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</si>
  <si>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</si>
  <si>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</si>
  <si>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</si>
  <si>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</si>
  <si>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</si>
  <si>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</si>
  <si>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</si>
  <si>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</si>
  <si>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</si>
  <si>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</si>
  <si>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</si>
  <si>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</si>
  <si>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</si>
  <si>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</si>
  <si>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</si>
  <si>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</si>
  <si>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</si>
  <si>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</si>
  <si>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</si>
  <si>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</si>
  <si>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</si>
  <si>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</si>
  <si>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</si>
  <si>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</si>
  <si>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</si>
  <si>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</si>
  <si>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</si>
  <si>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</si>
  <si>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</si>
  <si>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</si>
  <si>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</si>
  <si>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</si>
  <si>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</si>
  <si>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</si>
  <si>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</si>
  <si>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</si>
  <si>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</si>
  <si>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</si>
  <si>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</si>
  <si>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</si>
  <si>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</si>
  <si>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</si>
  <si>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</si>
  <si>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</si>
  <si>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</si>
  <si>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</si>
  <si>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</si>
  <si>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</si>
  <si>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</si>
  <si>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</si>
  <si>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</si>
  <si>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</si>
  <si>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</si>
  <si>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</si>
  <si>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</si>
  <si>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</si>
  <si>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</si>
  <si>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</si>
  <si>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</si>
  <si>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</si>
  <si>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</si>
  <si>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</si>
  <si>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</si>
  <si>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</si>
  <si>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</si>
  <si>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</si>
  <si>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</si>
  <si>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</si>
  <si>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</si>
  <si>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</si>
  <si>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</si>
  <si>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</si>
  <si>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</si>
  <si>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</si>
  <si>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</si>
  <si>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</si>
  <si>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</si>
  <si>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</si>
  <si>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</si>
  <si>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</si>
  <si>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</si>
  <si>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</si>
  <si>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</si>
  <si>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</si>
  <si>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</si>
  <si>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</si>
  <si>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</si>
  <si>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</si>
  <si>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</si>
  <si>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</si>
  <si>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</si>
  <si>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</si>
  <si>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</si>
  <si>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</si>
  <si>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</si>
  <si>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</si>
  <si>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</si>
  <si>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</si>
  <si>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</si>
  <si>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</si>
  <si>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</si>
  <si>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</si>
  <si>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</si>
  <si>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</si>
  <si>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</si>
  <si>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</si>
  <si>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</si>
  <si>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</si>
  <si>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</si>
  <si>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</si>
  <si>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</si>
  <si>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</si>
  <si>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</si>
  <si>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</si>
  <si>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</si>
  <si>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</si>
  <si>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</si>
  <si>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</si>
  <si>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</si>
  <si>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</si>
  <si>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</si>
  <si>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</si>
  <si>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</si>
  <si>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</si>
  <si>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</si>
  <si>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</si>
  <si>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</si>
  <si>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</si>
  <si>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</si>
  <si>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</si>
  <si>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</si>
  <si>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</si>
  <si>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</si>
  <si>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</si>
  <si>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</si>
  <si>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</si>
  <si>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</si>
  <si>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</si>
  <si>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</si>
  <si>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</si>
  <si>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</si>
  <si>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</si>
  <si>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</si>
  <si>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</si>
  <si>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</si>
  <si>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</si>
  <si>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</si>
  <si>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</si>
  <si>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</si>
  <si>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</si>
  <si>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</si>
  <si>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</si>
  <si>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</si>
  <si>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</si>
  <si>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</si>
  <si>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</si>
  <si>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</si>
  <si>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</si>
  <si>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</si>
  <si>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</si>
  <si>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</si>
  <si>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</si>
  <si>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</si>
  <si>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</si>
  <si>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</si>
  <si>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</si>
  <si>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</si>
  <si>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</si>
  <si>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</si>
  <si>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</si>
  <si>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</si>
  <si>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</si>
  <si>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</si>
  <si>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</si>
  <si>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</si>
  <si>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</si>
  <si>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</si>
  <si>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</si>
  <si>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</si>
  <si>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</si>
  <si>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</si>
  <si>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</si>
  <si>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</si>
  <si>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</si>
  <si>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</si>
  <si>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</si>
  <si>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</si>
  <si>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</si>
  <si>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</si>
  <si>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</si>
  <si>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</si>
  <si>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</si>
  <si>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</si>
  <si>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</si>
  <si>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</si>
  <si>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</si>
  <si>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</si>
  <si>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</si>
  <si>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</si>
  <si>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</si>
  <si>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</si>
  <si>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</si>
  <si>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</si>
  <si>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</si>
  <si>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</si>
  <si>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</si>
  <si>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</si>
  <si>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</si>
  <si>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</si>
  <si>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</si>
  <si>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</si>
  <si>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</si>
  <si>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</si>
  <si>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</si>
  <si>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</si>
  <si>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</si>
  <si>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</si>
  <si>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</si>
  <si>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</si>
  <si>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</si>
  <si>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</si>
  <si>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</si>
  <si>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</si>
  <si>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</si>
  <si>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</si>
  <si>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</si>
  <si>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 Vienas pieturas aģentūras ieviešana</t>
  </si>
  <si>
    <t xml:space="preserve"> Darba samaksas paaugstināšana veselības aprūpes sistēmā</t>
  </si>
  <si>
    <t> Atcelt samazināto PVN likmi medikamentiem</t>
  </si>
  <si>
    <t> Atcelt samazināto PVN likmi viesnīcām un restorāniem</t>
  </si>
  <si>
    <t xml:space="preserve"> Ar IIN neapliekamā minimuma paaugstināšana</t>
  </si>
  <si>
    <t xml:space="preserve">Partiju sniegto atbilžu kopsavilkums </t>
  </si>
  <si>
    <t>Politiskās partijas
Rādītāji, gads</t>
  </si>
  <si>
    <t>1.1.</t>
  </si>
  <si>
    <t>1.2.</t>
  </si>
  <si>
    <t>1.3.</t>
  </si>
  <si>
    <t>1.4.</t>
  </si>
  <si>
    <t>2.1.</t>
  </si>
  <si>
    <t>2.2.</t>
  </si>
  <si>
    <t>2.3.</t>
  </si>
  <si>
    <t>2.4.</t>
  </si>
  <si>
    <t>3.1.</t>
  </si>
  <si>
    <t>Vispārējie sabiedriskie pakalpojumi, ieskaitot fiskālā nodrošinājuma rezervi</t>
  </si>
  <si>
    <t>4.1.</t>
  </si>
  <si>
    <t>3.2.</t>
  </si>
  <si>
    <t>3.3.</t>
  </si>
  <si>
    <t>3.4.</t>
  </si>
  <si>
    <t>4.2.</t>
  </si>
  <si>
    <t>4.3.</t>
  </si>
  <si>
    <t>4.4.</t>
  </si>
  <si>
    <t>4.5.</t>
  </si>
  <si>
    <t>4.6.</t>
  </si>
  <si>
    <t>4.7.</t>
  </si>
  <si>
    <t>4.8.</t>
  </si>
  <si>
    <t>4.9.</t>
  </si>
  <si>
    <t>4.10.</t>
  </si>
  <si>
    <t>4.11.</t>
  </si>
  <si>
    <t>Nozare</t>
  </si>
  <si>
    <t>Piemērs</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</si>
  <si>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</si>
  <si>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</si>
  <si>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</si>
  <si>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</si>
  <si>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</si>
  <si>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</si>
  <si>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t xml:space="preserve">Kopējie izdevumi, ieskaitot fiskālā nodrošinājuma rezervi </t>
  </si>
  <si>
    <r>
      <rPr>
        <b/>
        <sz val="12"/>
        <color theme="1"/>
        <rFont val="Calibri"/>
        <family val="2"/>
        <charset val="186"/>
        <scheme val="minor"/>
      </rPr>
      <t>Rezervju ieplānošana</t>
    </r>
    <r>
      <rPr>
        <sz val="12"/>
        <color theme="1"/>
        <rFont val="Calibri"/>
        <family val="2"/>
        <charset val="186"/>
        <scheme val="minor"/>
      </rPr>
      <t>, jā/nē</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</si>
  <si>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</si>
  <si>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</si>
  <si>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</si>
  <si>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</si>
  <si>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</si>
  <si>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</si>
  <si>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</si>
  <si>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</si>
  <si>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</si>
  <si>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jā</t>
  </si>
  <si>
    <t>nē</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</si>
  <si>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</si>
  <si>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</si>
  <si>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</si>
  <si>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</si>
  <si>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</si>
  <si>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</si>
  <si>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</si>
  <si>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</si>
  <si>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</si>
  <si>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</si>
  <si>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</si>
  <si>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r>
      <rPr>
        <b/>
        <sz val="12"/>
        <color theme="1"/>
        <rFont val="Calibri"/>
        <family val="2"/>
        <charset val="186"/>
        <scheme val="minor"/>
      </rPr>
      <t>Nozaru prioritātes</t>
    </r>
    <r>
      <rPr>
        <sz val="12"/>
        <color theme="1"/>
        <rFont val="Calibri"/>
        <family val="2"/>
        <charset val="186"/>
        <scheme val="minor"/>
      </rPr>
      <t>, vidējās izdevumu pārmaiņas 2019.-2021.g., % no IKP (+ ikgadējs vidējs pieaugums / - ikgadējs vidējs samazinājums)</t>
    </r>
  </si>
  <si>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</si>
  <si>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</si>
  <si>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</si>
  <si>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</si>
  <si>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</si>
  <si>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</si>
  <si>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</si>
  <si>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</si>
  <si>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</si>
  <si>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</si>
  <si>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</si>
  <si>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</si>
  <si>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</si>
  <si>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</si>
  <si>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Piemēra avots: Finanšu ministrija, Latvijas Stabilitātes programmas 2018.-2021.gadam prezentācija, 32.lpp. negatīvie riski: http://www.fm.gov.lv/files/files/SP_SELK_2018.04.11.pdf</t>
  </si>
  <si>
    <t>Zemais investīciju līmenis tautsaimniecībā, īpaši apstrādes rūpniecībā var kavēt tālāku izaugsmi</t>
  </si>
  <si>
    <t>Darbspējas vecuma iedzīvotāju skaita samazināšanās, ilgtstošs produktivitātes pieaugumam neatbilstošs darba samaksas kāpums samazina Latvijas konkurētspēju</t>
  </si>
  <si>
    <t>Problēmas Latvijas finanšu sektorā</t>
  </si>
  <si>
    <t>Ģeopolitiskā nenoteiktība</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</si>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</sst>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
    <numFmt numFmtId="165" formatCode="#,##0.0"/>
    <numFmt numFmtId="166" formatCode="0.0"/>
    <numFmt numFmtId="167" formatCode="0.0%"/>
    <numFmt numFmtId="168" formatCode="#,##0.000"/>
    <numFmt numFmtId="169" formatCode="0.000"/>
  </numFmts>
  <fonts count="50"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charset val="238"/>
    </font>
    <font>
      <sz val="10"/>
      <name val="Arial"/>
    </font>
    <font>
      <i/>
      <sz val="11"/>
      <name val="Arial"/>
      <family val="2"/>
      <charset val="204"/>
    </font>
    <font>
      <sz val="12"/>
      <color theme="1"/>
      <name val="Calibri"/>
      <family val="2"/>
      <charset val="204"/>
    </font>
  </fonts>
  <fills count="11">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hair">
        <color auto="1"/>
      </top>
      <bottom/>
      <diagonal/>
    </border>
  </borders>
  <cellStyleXfs count="11">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cellStyleXfs>
  <cellXfs count="284">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5" fillId="0" borderId="2" xfId="0" applyFont="1" applyBorder="1" applyAlignment="1">
      <alignment horizontal="left" vertical="center" wrapTex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3" fillId="3" borderId="43"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xf numFmtId="165" fontId="49" fillId="0" borderId="2" xfId="0" applyNumberFormat="1" applyFont="1" applyBorder="1" applyAlignment="1">
      <alignment horizontal="right" vertical="center"/>
    </xf>
  </cellXfs>
  <cellStyles count="11">
    <cellStyle name="Good" xfId="5" builtinId="26"/>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530761680"/>
        <c:axId val="-1530769296"/>
      </c:barChart>
      <c:catAx>
        <c:axId val="-1530761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69296"/>
        <c:crosses val="autoZero"/>
        <c:auto val="1"/>
        <c:lblAlgn val="ctr"/>
        <c:lblOffset val="100"/>
        <c:noMultiLvlLbl val="0"/>
      </c:catAx>
      <c:valAx>
        <c:axId val="-153076929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61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xmlns:c16r2="http://schemas.microsoft.com/office/drawing/2015/06/char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xmlns:c16r2="http://schemas.microsoft.com/office/drawing/2015/06/char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1529017280"/>
        <c:axId val="-1529013472"/>
      </c:barChart>
      <c:catAx>
        <c:axId val="-152901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3472"/>
        <c:crosses val="autoZero"/>
        <c:auto val="1"/>
        <c:lblAlgn val="ctr"/>
        <c:lblOffset val="100"/>
        <c:noMultiLvlLbl val="0"/>
      </c:catAx>
      <c:valAx>
        <c:axId val="-152901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7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xmlns:c16r2="http://schemas.microsoft.com/office/drawing/2015/06/char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1529008032"/>
        <c:axId val="-1529005856"/>
      </c:barChart>
      <c:catAx>
        <c:axId val="-152900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5856"/>
        <c:crosses val="autoZero"/>
        <c:auto val="1"/>
        <c:lblAlgn val="ctr"/>
        <c:lblOffset val="100"/>
        <c:noMultiLvlLbl val="0"/>
      </c:catAx>
      <c:valAx>
        <c:axId val="-1529005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80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37.40486125809889</c:v>
                </c:pt>
                <c:pt idx="16" formatCode="0">
                  <c:v>38.153071262446758</c:v>
                </c:pt>
                <c:pt idx="17" formatCode="0">
                  <c:v>35.944477837162694</c:v>
                </c:pt>
                <c:pt idx="18" formatCode="0">
                  <c:v>36.004837642693161</c:v>
                </c:pt>
              </c:numCache>
            </c:numRef>
          </c:val>
          <c:extLst xmlns:c16r2="http://schemas.microsoft.com/office/drawing/2015/06/char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1529012928"/>
        <c:axId val="-1529014560"/>
      </c:barChart>
      <c:catAx>
        <c:axId val="-1529012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4560"/>
        <c:crosses val="autoZero"/>
        <c:auto val="1"/>
        <c:lblAlgn val="ctr"/>
        <c:lblOffset val="100"/>
        <c:noMultiLvlLbl val="0"/>
      </c:catAx>
      <c:valAx>
        <c:axId val="-15290145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29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xmlns:c16r2="http://schemas.microsoft.com/office/drawing/2015/06/char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1529008576"/>
        <c:axId val="-1529009120"/>
      </c:barChart>
      <c:catAx>
        <c:axId val="-1529008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9120"/>
        <c:crosses val="autoZero"/>
        <c:auto val="1"/>
        <c:lblAlgn val="ctr"/>
        <c:lblOffset val="100"/>
        <c:noMultiLvlLbl val="0"/>
      </c:catAx>
      <c:valAx>
        <c:axId val="-15290091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8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xmlns:c16r2="http://schemas.microsoft.com/office/drawing/2015/06/char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529003680"/>
        <c:axId val="-1529015648"/>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-1.0048612580988907</c:v>
                </c:pt>
                <c:pt idx="13" formatCode="General">
                  <c:v>-0.55307126244675164</c:v>
                </c:pt>
                <c:pt idx="14" formatCode="General">
                  <c:v>-0.74447783716269966</c:v>
                </c:pt>
                <c:pt idx="15" formatCode="General">
                  <c:v>-0.80483764269316782</c:v>
                </c:pt>
              </c:numCache>
            </c:numRef>
          </c:val>
          <c:smooth val="0"/>
          <c:extLst xmlns:c16r2="http://schemas.microsoft.com/office/drawing/2015/06/char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529006400"/>
        <c:axId val="-1529010208"/>
      </c:lineChart>
      <c:catAx>
        <c:axId val="-152900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529015648"/>
        <c:crosses val="autoZero"/>
        <c:auto val="1"/>
        <c:lblAlgn val="ctr"/>
        <c:lblOffset val="100"/>
        <c:noMultiLvlLbl val="0"/>
      </c:catAx>
      <c:valAx>
        <c:axId val="-1529015648"/>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529003680"/>
        <c:crosses val="autoZero"/>
        <c:crossBetween val="between"/>
      </c:valAx>
      <c:valAx>
        <c:axId val="-1529010208"/>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529006400"/>
        <c:crosses val="max"/>
        <c:crossBetween val="between"/>
        <c:majorUnit val="2.5"/>
      </c:valAx>
      <c:catAx>
        <c:axId val="-1529006400"/>
        <c:scaling>
          <c:orientation val="minMax"/>
        </c:scaling>
        <c:delete val="1"/>
        <c:axPos val="b"/>
        <c:numFmt formatCode="General" sourceLinked="1"/>
        <c:majorTickMark val="out"/>
        <c:minorTickMark val="none"/>
        <c:tickLblPos val="nextTo"/>
        <c:crossAx val="-1529010208"/>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xmlns:c16r2="http://schemas.microsoft.com/office/drawing/2015/06/char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1529009664"/>
        <c:axId val="-1529007488"/>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xmlns:c16r2="http://schemas.microsoft.com/office/drawing/2015/06/char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xmlns:c16r2="http://schemas.microsoft.com/office/drawing/2015/06/char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1529009664"/>
        <c:axId val="-1529007488"/>
      </c:lineChart>
      <c:catAx>
        <c:axId val="-15290096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29007488"/>
        <c:crosses val="autoZero"/>
        <c:auto val="1"/>
        <c:lblAlgn val="ctr"/>
        <c:lblOffset val="100"/>
        <c:noMultiLvlLbl val="0"/>
      </c:catAx>
      <c:valAx>
        <c:axId val="-152900748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29009664"/>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xmlns:c16r2="http://schemas.microsoft.com/office/drawing/2015/06/char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1529016736"/>
        <c:axId val="-1529016192"/>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xmlns:c16r2="http://schemas.microsoft.com/office/drawing/2015/06/char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xmlns:c16r2="http://schemas.microsoft.com/office/drawing/2015/06/char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1529016736"/>
        <c:axId val="-1529016192"/>
      </c:lineChart>
      <c:catAx>
        <c:axId val="-15290167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29016192"/>
        <c:crosses val="autoZero"/>
        <c:auto val="1"/>
        <c:lblAlgn val="ctr"/>
        <c:lblOffset val="100"/>
        <c:noMultiLvlLbl val="0"/>
      </c:catAx>
      <c:valAx>
        <c:axId val="-152901619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529016736"/>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xmlns:c16r2="http://schemas.microsoft.com/office/drawing/2015/06/char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1529004224"/>
        <c:axId val="-1529005312"/>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xmlns:c16r2="http://schemas.microsoft.com/office/drawing/2015/06/char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xmlns:c16r2="http://schemas.microsoft.com/office/drawing/2015/06/char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1529004224"/>
        <c:axId val="-1529005312"/>
      </c:lineChart>
      <c:catAx>
        <c:axId val="-152900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5312"/>
        <c:crosses val="autoZero"/>
        <c:auto val="1"/>
        <c:lblAlgn val="ctr"/>
        <c:lblOffset val="100"/>
        <c:noMultiLvlLbl val="0"/>
      </c:catAx>
      <c:valAx>
        <c:axId val="-152900531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4224"/>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5.0098290524686666</c:v>
                </c:pt>
                <c:pt idx="8">
                  <c:v>4.9189232627140571</c:v>
                </c:pt>
                <c:pt idx="9">
                  <c:v>2.6746847363281283</c:v>
                </c:pt>
                <c:pt idx="10">
                  <c:v>5.3420680018259104</c:v>
                </c:pt>
              </c:numCache>
            </c:numRef>
          </c:val>
          <c:smooth val="0"/>
          <c:extLst xmlns:c16r2="http://schemas.microsoft.com/office/drawing/2015/06/char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xmlns:c16r2="http://schemas.microsoft.com/office/drawing/2015/06/char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1529003136"/>
        <c:axId val="-1529017824"/>
      </c:lineChart>
      <c:catAx>
        <c:axId val="-152900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7824"/>
        <c:crosses val="autoZero"/>
        <c:auto val="1"/>
        <c:lblAlgn val="ctr"/>
        <c:lblOffset val="100"/>
        <c:noMultiLvlLbl val="0"/>
      </c:catAx>
      <c:valAx>
        <c:axId val="-15290178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3136"/>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xmlns:c16r2="http://schemas.microsoft.com/office/drawing/2015/06/char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1529015104"/>
        <c:axId val="-1480149376"/>
      </c:barChart>
      <c:catAx>
        <c:axId val="-152901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9376"/>
        <c:crosses val="autoZero"/>
        <c:auto val="1"/>
        <c:lblAlgn val="ctr"/>
        <c:lblOffset val="100"/>
        <c:noMultiLvlLbl val="0"/>
      </c:catAx>
      <c:valAx>
        <c:axId val="-1480149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5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xmlns:c16r2="http://schemas.microsoft.com/office/drawing/2015/06/char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530758416"/>
        <c:axId val="-1530767120"/>
      </c:barChart>
      <c:catAx>
        <c:axId val="-15307584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67120"/>
        <c:crosses val="autoZero"/>
        <c:auto val="1"/>
        <c:lblAlgn val="ctr"/>
        <c:lblOffset val="100"/>
        <c:noMultiLvlLbl val="0"/>
      </c:catAx>
      <c:valAx>
        <c:axId val="-15307671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5841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480148832"/>
        <c:axId val="-1480150464"/>
      </c:barChart>
      <c:catAx>
        <c:axId val="-14801488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50464"/>
        <c:crosses val="autoZero"/>
        <c:auto val="1"/>
        <c:lblAlgn val="ctr"/>
        <c:lblOffset val="100"/>
        <c:noMultiLvlLbl val="0"/>
      </c:catAx>
      <c:valAx>
        <c:axId val="-14801504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88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xmlns:c16r2="http://schemas.microsoft.com/office/drawing/2015/06/char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1480155904"/>
        <c:axId val="-1480145568"/>
      </c:barChart>
      <c:catAx>
        <c:axId val="-1480155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5568"/>
        <c:crosses val="autoZero"/>
        <c:auto val="1"/>
        <c:lblAlgn val="ctr"/>
        <c:lblOffset val="100"/>
        <c:noMultiLvlLbl val="0"/>
      </c:catAx>
      <c:valAx>
        <c:axId val="-14801455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55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xmlns:c16r2="http://schemas.microsoft.com/office/drawing/2015/06/char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xmlns:c16r2="http://schemas.microsoft.com/office/drawing/2015/06/char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xmlns:c16r2="http://schemas.microsoft.com/office/drawing/2015/06/char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xmlns:c16r2="http://schemas.microsoft.com/office/drawing/2015/06/char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xmlns:c16r2="http://schemas.microsoft.com/office/drawing/2015/06/char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1480148288"/>
        <c:axId val="-1480151008"/>
      </c:barChart>
      <c:catAx>
        <c:axId val="-1480148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1480151008"/>
        <c:crosses val="autoZero"/>
        <c:auto val="1"/>
        <c:lblAlgn val="ctr"/>
        <c:lblOffset val="100"/>
        <c:noMultiLvlLbl val="1"/>
      </c:catAx>
      <c:valAx>
        <c:axId val="-14801510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82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xmlns:c16r2="http://schemas.microsoft.com/office/drawing/2015/06/char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480155360"/>
        <c:axId val="-1480157536"/>
      </c:barChart>
      <c:catAx>
        <c:axId val="-14801553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57536"/>
        <c:crosses val="autoZero"/>
        <c:auto val="1"/>
        <c:lblAlgn val="ctr"/>
        <c:lblOffset val="100"/>
        <c:noMultiLvlLbl val="0"/>
      </c:catAx>
      <c:valAx>
        <c:axId val="-14801575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5536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xmlns:c16r2="http://schemas.microsoft.com/office/drawing/2015/06/char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1480145024"/>
        <c:axId val="-1480149920"/>
      </c:barChart>
      <c:catAx>
        <c:axId val="-14801450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9920"/>
        <c:crosses val="autoZero"/>
        <c:auto val="1"/>
        <c:lblAlgn val="ctr"/>
        <c:lblOffset val="100"/>
        <c:noMultiLvlLbl val="0"/>
      </c:catAx>
      <c:valAx>
        <c:axId val="-148014992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480145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xmlns:c16r2="http://schemas.microsoft.com/office/drawing/2015/06/char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xmlns:c16r2="http://schemas.microsoft.com/office/drawing/2015/06/char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530757872"/>
        <c:axId val="-1530756784"/>
      </c:barChart>
      <c:catAx>
        <c:axId val="-153075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56784"/>
        <c:crosses val="autoZero"/>
        <c:auto val="1"/>
        <c:lblAlgn val="ctr"/>
        <c:lblOffset val="100"/>
        <c:noMultiLvlLbl val="0"/>
      </c:catAx>
      <c:valAx>
        <c:axId val="-1530756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57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xmlns:c16r2="http://schemas.microsoft.com/office/drawing/2015/06/char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xmlns:c16r2="http://schemas.microsoft.com/office/drawing/2015/06/char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530766032"/>
        <c:axId val="-1530763312"/>
      </c:barChart>
      <c:catAx>
        <c:axId val="-153076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63312"/>
        <c:crosses val="autoZero"/>
        <c:auto val="1"/>
        <c:lblAlgn val="ctr"/>
        <c:lblOffset val="100"/>
        <c:noMultiLvlLbl val="0"/>
      </c:catAx>
      <c:valAx>
        <c:axId val="-1530763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66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xmlns:c16r2="http://schemas.microsoft.com/office/drawing/2015/06/char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5.0098290524686666</c:v>
                </c:pt>
                <c:pt idx="8">
                  <c:v>4.9189232627140571</c:v>
                </c:pt>
                <c:pt idx="9">
                  <c:v>2.6746847363281283</c:v>
                </c:pt>
                <c:pt idx="10">
                  <c:v>5.3420680018259104</c:v>
                </c:pt>
              </c:numCache>
            </c:numRef>
          </c:val>
          <c:smooth val="0"/>
          <c:extLst xmlns:c16r2="http://schemas.microsoft.com/office/drawing/2015/06/char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xmlns:c16r2="http://schemas.microsoft.com/office/drawing/2015/06/char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530758960"/>
        <c:axId val="-1718159680"/>
      </c:lineChart>
      <c:catAx>
        <c:axId val="-153075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18159680"/>
        <c:crosses val="autoZero"/>
        <c:auto val="1"/>
        <c:lblAlgn val="ctr"/>
        <c:lblOffset val="100"/>
        <c:noMultiLvlLbl val="0"/>
      </c:catAx>
      <c:valAx>
        <c:axId val="-1718159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30758960"/>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xmlns:c16r2="http://schemas.microsoft.com/office/drawing/2015/06/char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xmlns:c16r2="http://schemas.microsoft.com/office/drawing/2015/06/char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718149344"/>
        <c:axId val="-1718156416"/>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xmlns:c16r2="http://schemas.microsoft.com/office/drawing/2015/06/char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-1.0048612580988907</c:v>
                </c:pt>
                <c:pt idx="13" formatCode="General">
                  <c:v>-0.55307126244675164</c:v>
                </c:pt>
                <c:pt idx="14" formatCode="General">
                  <c:v>-0.74447783716269966</c:v>
                </c:pt>
                <c:pt idx="15" formatCode="General">
                  <c:v>-0.80483764269316782</c:v>
                </c:pt>
              </c:numCache>
            </c:numRef>
          </c:val>
          <c:smooth val="0"/>
          <c:extLst xmlns:c16r2="http://schemas.microsoft.com/office/drawing/2015/06/char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529014016"/>
        <c:axId val="-1529011840"/>
      </c:lineChart>
      <c:catAx>
        <c:axId val="-171814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18156416"/>
        <c:crosses val="autoZero"/>
        <c:auto val="1"/>
        <c:lblAlgn val="ctr"/>
        <c:lblOffset val="100"/>
        <c:noMultiLvlLbl val="0"/>
      </c:catAx>
      <c:valAx>
        <c:axId val="-1718156416"/>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18149344"/>
        <c:crosses val="autoZero"/>
        <c:crossBetween val="between"/>
      </c:valAx>
      <c:valAx>
        <c:axId val="-152901184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529014016"/>
        <c:crosses val="max"/>
        <c:crossBetween val="between"/>
        <c:majorUnit val="2.5"/>
      </c:valAx>
      <c:catAx>
        <c:axId val="-1529014016"/>
        <c:scaling>
          <c:orientation val="minMax"/>
        </c:scaling>
        <c:delete val="1"/>
        <c:axPos val="b"/>
        <c:numFmt formatCode="General" sourceLinked="1"/>
        <c:majorTickMark val="out"/>
        <c:minorTickMark val="none"/>
        <c:tickLblPos val="nextTo"/>
        <c:crossAx val="-152901184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37.40486125809889</c:v>
                </c:pt>
                <c:pt idx="16" formatCode="0">
                  <c:v>38.153071262446758</c:v>
                </c:pt>
                <c:pt idx="17" formatCode="0">
                  <c:v>35.944477837162694</c:v>
                </c:pt>
                <c:pt idx="18" formatCode="0">
                  <c:v>36.004837642693161</c:v>
                </c:pt>
              </c:numCache>
            </c:numRef>
          </c:val>
          <c:extLst xmlns:c16r2="http://schemas.microsoft.com/office/drawing/2015/06/char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529006944"/>
        <c:axId val="-1529004768"/>
      </c:barChart>
      <c:catAx>
        <c:axId val="-152900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4768"/>
        <c:crosses val="autoZero"/>
        <c:auto val="1"/>
        <c:lblAlgn val="ctr"/>
        <c:lblOffset val="100"/>
        <c:noMultiLvlLbl val="0"/>
      </c:catAx>
      <c:valAx>
        <c:axId val="-1529004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6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xmlns:c16r2="http://schemas.microsoft.com/office/drawing/2015/06/char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-1.0048612580988907</c:v>
                </c:pt>
                <c:pt idx="1">
                  <c:v>-0.55307126244675164</c:v>
                </c:pt>
                <c:pt idx="2">
                  <c:v>-0.74447783716269966</c:v>
                </c:pt>
                <c:pt idx="3">
                  <c:v>-0.80483764269316782</c:v>
                </c:pt>
              </c:numCache>
            </c:numRef>
          </c:val>
          <c:extLst xmlns:c16r2="http://schemas.microsoft.com/office/drawing/2015/06/char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1529002592"/>
        <c:axId val="-1529012384"/>
      </c:barChart>
      <c:catAx>
        <c:axId val="-152900259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2384"/>
        <c:crosses val="autoZero"/>
        <c:auto val="1"/>
        <c:lblAlgn val="ctr"/>
        <c:lblOffset val="100"/>
        <c:noMultiLvlLbl val="0"/>
      </c:catAx>
      <c:valAx>
        <c:axId val="-152901238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02592"/>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xmlns:c16r2="http://schemas.microsoft.com/office/drawing/2015/06/char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37.40486125809889</c:v>
                </c:pt>
                <c:pt idx="1">
                  <c:v>38.153071262446758</c:v>
                </c:pt>
                <c:pt idx="2">
                  <c:v>35.944477837162694</c:v>
                </c:pt>
                <c:pt idx="3">
                  <c:v>36.004837642693161</c:v>
                </c:pt>
              </c:numCache>
            </c:numRef>
          </c:val>
          <c:smooth val="0"/>
          <c:extLst xmlns:c16r2="http://schemas.microsoft.com/office/drawing/2015/06/char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1529011296"/>
        <c:axId val="-1529010752"/>
      </c:lineChart>
      <c:catAx>
        <c:axId val="-15290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0752"/>
        <c:crosses val="autoZero"/>
        <c:auto val="1"/>
        <c:lblAlgn val="ctr"/>
        <c:lblOffset val="100"/>
        <c:noMultiLvlLbl val="0"/>
      </c:catAx>
      <c:valAx>
        <c:axId val="-152901075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529011296"/>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78442</xdr:colOff>
      <xdr:row>1</xdr:row>
      <xdr:rowOff>67235</xdr:rowOff>
    </xdr:from>
    <xdr:to>
      <xdr:col>14</xdr:col>
      <xdr:colOff>468967</xdr:colOff>
      <xdr:row>18</xdr:row>
      <xdr:rowOff>67235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56030</xdr:colOff>
      <xdr:row>1</xdr:row>
      <xdr:rowOff>67235</xdr:rowOff>
    </xdr:from>
    <xdr:to>
      <xdr:col>21</xdr:col>
      <xdr:colOff>470647</xdr:colOff>
      <xdr:row>18</xdr:row>
      <xdr:rowOff>67235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349</v>
      </c>
    </row>
    <row r="2" spans="1:1" s="158" customFormat="1" ht="5.0999999999999996" customHeight="1" x14ac:dyDescent="0.25">
      <c r="A2" s="157"/>
    </row>
    <row r="3" spans="1:1" s="158" customFormat="1" ht="15.75" customHeight="1" x14ac:dyDescent="0.25">
      <c r="A3" s="157" t="s">
        <v>352</v>
      </c>
    </row>
    <row r="4" spans="1:1" s="158" customFormat="1" ht="5.0999999999999996" customHeight="1" x14ac:dyDescent="0.25">
      <c r="A4" s="157"/>
    </row>
    <row r="5" spans="1:1" s="158" customFormat="1" ht="60" x14ac:dyDescent="0.25">
      <c r="A5" s="157" t="s">
        <v>353</v>
      </c>
    </row>
    <row r="6" spans="1:1" s="158" customFormat="1" ht="5.0999999999999996" customHeight="1" x14ac:dyDescent="0.25">
      <c r="A6" s="157"/>
    </row>
    <row r="7" spans="1:1" s="158" customFormat="1" ht="45" x14ac:dyDescent="0.25">
      <c r="A7" s="157" t="s">
        <v>354</v>
      </c>
    </row>
    <row r="8" spans="1:1" s="158" customFormat="1" ht="5.0999999999999996" customHeight="1" x14ac:dyDescent="0.25">
      <c r="A8" s="157"/>
    </row>
    <row r="9" spans="1:1" s="158" customFormat="1" ht="45" x14ac:dyDescent="0.25">
      <c r="A9" s="157" t="s">
        <v>355</v>
      </c>
    </row>
    <row r="10" spans="1:1" s="158" customFormat="1" ht="5.0999999999999996" customHeight="1" x14ac:dyDescent="0.25">
      <c r="A10" s="157"/>
    </row>
    <row r="11" spans="1:1" s="158" customFormat="1" x14ac:dyDescent="0.25">
      <c r="A11" s="157" t="s">
        <v>350</v>
      </c>
    </row>
    <row r="12" spans="1:1" s="158" customFormat="1" ht="5.0999999999999996" customHeight="1" x14ac:dyDescent="0.25">
      <c r="A12" s="157"/>
    </row>
    <row r="13" spans="1:1" s="158" customFormat="1" ht="45" customHeight="1" x14ac:dyDescent="0.25">
      <c r="A13" s="157" t="s">
        <v>356</v>
      </c>
    </row>
    <row r="14" spans="1:1" s="158" customFormat="1" ht="5.0999999999999996" customHeight="1" x14ac:dyDescent="0.25">
      <c r="A14" s="157"/>
    </row>
    <row r="15" spans="1:1" s="158" customFormat="1" ht="15.75" customHeight="1" x14ac:dyDescent="0.25">
      <c r="A15" s="157" t="s">
        <v>508</v>
      </c>
    </row>
    <row r="16" spans="1:1" s="158" customFormat="1" ht="15.75" customHeight="1" x14ac:dyDescent="0.25">
      <c r="A16" s="159" t="s">
        <v>351</v>
      </c>
    </row>
    <row r="17" spans="1:1" s="158" customFormat="1" ht="5.0999999999999996" customHeight="1" x14ac:dyDescent="0.25">
      <c r="A17" s="157"/>
    </row>
    <row r="18" spans="1:1" s="158" customFormat="1" ht="15.75" customHeight="1" x14ac:dyDescent="0.25">
      <c r="A18" s="160" t="s">
        <v>357</v>
      </c>
    </row>
    <row r="19" spans="1:1" s="158" customFormat="1" ht="5.0999999999999996" customHeight="1" x14ac:dyDescent="0.25">
      <c r="A19" s="157"/>
    </row>
    <row r="20" spans="1:1" s="158" customFormat="1" ht="60" x14ac:dyDescent="0.25">
      <c r="A20" s="157" t="s">
        <v>509</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443</v>
      </c>
      <c r="B1" s="209"/>
      <c r="C1" s="210"/>
      <c r="D1" s="210"/>
      <c r="E1" s="210"/>
      <c r="F1" s="210"/>
      <c r="G1" s="210"/>
      <c r="H1" s="19"/>
    </row>
    <row r="2" spans="1:8" ht="15.75" x14ac:dyDescent="0.25">
      <c r="A2" s="17" t="s">
        <v>0</v>
      </c>
      <c r="B2" s="23" t="s">
        <v>128</v>
      </c>
      <c r="C2" s="25"/>
      <c r="D2" s="17">
        <v>2019</v>
      </c>
      <c r="E2" s="17">
        <v>2020</v>
      </c>
      <c r="F2" s="17">
        <v>2021</v>
      </c>
      <c r="G2" s="17">
        <v>2022</v>
      </c>
      <c r="H2" s="19"/>
    </row>
    <row r="3" spans="1:8" ht="15.75" x14ac:dyDescent="0.25">
      <c r="A3" s="20" t="s">
        <v>1</v>
      </c>
      <c r="B3" s="211" t="s">
        <v>439</v>
      </c>
      <c r="C3" s="211" t="s">
        <v>440</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442</v>
      </c>
      <c r="D4" s="212">
        <f>'Budžeta ieņēmumi un izdevumi'!D16</f>
        <v>-1.0048612580988907</v>
      </c>
      <c r="E4" s="212">
        <f>'Budžeta ieņēmumi un izdevumi'!E16</f>
        <v>-0.55307126244675164</v>
      </c>
      <c r="F4" s="212">
        <f>'Budžeta ieņēmumi un izdevumi'!F16</f>
        <v>-0.74447783716269966</v>
      </c>
      <c r="G4" s="212">
        <f>'Budžeta ieņēmumi un izdevumi'!G16</f>
        <v>-0.80483764269316782</v>
      </c>
      <c r="H4" s="19"/>
    </row>
    <row r="5" spans="1:8" ht="15.75" x14ac:dyDescent="0.25">
      <c r="A5" s="20" t="s">
        <v>3</v>
      </c>
      <c r="B5" s="211" t="s">
        <v>441</v>
      </c>
      <c r="C5" s="211" t="s">
        <v>440</v>
      </c>
      <c r="D5" s="212">
        <f>'Valsts parāds'!D9</f>
        <v>37.4</v>
      </c>
      <c r="E5" s="212">
        <f>'Valsts parāds'!E9</f>
        <v>38</v>
      </c>
      <c r="F5" s="212">
        <f>'Valsts parāds'!F9</f>
        <v>35.6</v>
      </c>
      <c r="G5" s="212">
        <f>'Valsts parāds'!G9</f>
        <v>35.6</v>
      </c>
      <c r="H5" s="19"/>
    </row>
    <row r="6" spans="1:8" ht="15.75" x14ac:dyDescent="0.25">
      <c r="A6" s="20" t="s">
        <v>4</v>
      </c>
      <c r="B6" s="211"/>
      <c r="C6" s="211" t="s">
        <v>442</v>
      </c>
      <c r="D6" s="212">
        <f>'Valsts parāds'!D4</f>
        <v>37.40486125809889</v>
      </c>
      <c r="E6" s="212">
        <f>'Valsts parāds'!E4</f>
        <v>38.153071262446758</v>
      </c>
      <c r="F6" s="212">
        <f>'Valsts parāds'!F4</f>
        <v>35.944477837162694</v>
      </c>
      <c r="G6" s="212">
        <f>'Valsts parāds'!G4</f>
        <v>36.004837642693161</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tabSelected="1" zoomScale="70" zoomScaleNormal="70" zoomScaleSheetLayoutView="85" workbookViewId="0">
      <selection activeCell="A3" sqref="A3"/>
    </sheetView>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449</v>
      </c>
      <c r="B1" s="210"/>
      <c r="C1" s="210"/>
      <c r="D1" s="210"/>
      <c r="E1" s="210"/>
      <c r="F1" s="210"/>
      <c r="G1" s="210"/>
      <c r="H1" s="210"/>
      <c r="I1" s="210"/>
      <c r="J1" s="210"/>
      <c r="K1" s="210"/>
      <c r="L1" s="210"/>
      <c r="M1" s="210"/>
      <c r="N1" s="210"/>
      <c r="O1" s="210"/>
      <c r="P1" s="210"/>
    </row>
    <row r="2" spans="1:16" ht="94.5" x14ac:dyDescent="0.25">
      <c r="A2" s="20" t="s">
        <v>0</v>
      </c>
      <c r="B2" s="214" t="s">
        <v>450</v>
      </c>
      <c r="C2" s="215" t="s">
        <v>476</v>
      </c>
      <c r="D2" s="215" t="s">
        <v>477</v>
      </c>
      <c r="E2" s="215" t="s">
        <v>478</v>
      </c>
      <c r="F2" s="215" t="s">
        <v>479</v>
      </c>
      <c r="G2" s="215"/>
      <c r="H2" s="216"/>
      <c r="I2" s="216"/>
      <c r="J2" s="216"/>
      <c r="K2" s="216"/>
      <c r="L2" s="216"/>
      <c r="M2" s="216"/>
      <c r="N2" s="216"/>
      <c r="O2" s="216"/>
      <c r="P2" s="210"/>
    </row>
    <row r="3" spans="1:16" x14ac:dyDescent="0.25">
      <c r="A3" s="20" t="s">
        <v>1</v>
      </c>
      <c r="B3" s="217" t="s">
        <v>481</v>
      </c>
      <c r="C3" s="24"/>
      <c r="D3" s="24"/>
      <c r="E3" s="24"/>
      <c r="F3" s="24"/>
      <c r="G3" s="24"/>
      <c r="H3" s="24"/>
      <c r="I3" s="24"/>
      <c r="J3" s="24"/>
      <c r="K3" s="24"/>
      <c r="L3" s="24"/>
      <c r="M3" s="24"/>
      <c r="N3" s="24"/>
      <c r="O3" s="25"/>
      <c r="P3" s="210"/>
    </row>
    <row r="4" spans="1:16" x14ac:dyDescent="0.25">
      <c r="A4" s="20" t="s">
        <v>451</v>
      </c>
      <c r="B4" s="211">
        <v>2019</v>
      </c>
      <c r="C4" s="212">
        <f>'Budžeta ieņēmumi un izdevumi'!D16-'Budžeta ieņēmumi un izdevumi'!I16</f>
        <v>-4.8612580988947052E-3</v>
      </c>
      <c r="D4" s="212"/>
      <c r="E4" s="212"/>
      <c r="F4" s="212"/>
      <c r="G4" s="212"/>
      <c r="H4" s="212"/>
      <c r="I4" s="212"/>
      <c r="J4" s="212"/>
      <c r="K4" s="212"/>
      <c r="L4" s="212"/>
      <c r="M4" s="212"/>
      <c r="N4" s="212"/>
      <c r="O4" s="212"/>
      <c r="P4" s="210"/>
    </row>
    <row r="5" spans="1:16" x14ac:dyDescent="0.25">
      <c r="A5" s="20" t="s">
        <v>452</v>
      </c>
      <c r="B5" s="211">
        <v>2020</v>
      </c>
      <c r="C5" s="212">
        <f>'Budžeta ieņēmumi un izdevumi'!E16-'Budžeta ieņēmumi un izdevumi'!J16</f>
        <v>-0.15307126244675562</v>
      </c>
      <c r="D5" s="212"/>
      <c r="E5" s="212"/>
      <c r="F5" s="212"/>
      <c r="G5" s="212"/>
      <c r="H5" s="212"/>
      <c r="I5" s="212"/>
      <c r="J5" s="212"/>
      <c r="K5" s="212"/>
      <c r="L5" s="212"/>
      <c r="M5" s="212"/>
      <c r="N5" s="212"/>
      <c r="O5" s="212"/>
      <c r="P5" s="210"/>
    </row>
    <row r="6" spans="1:16" x14ac:dyDescent="0.25">
      <c r="A6" s="20" t="s">
        <v>453</v>
      </c>
      <c r="B6" s="211">
        <v>2021</v>
      </c>
      <c r="C6" s="212">
        <f>'Budžeta ieņēmumi un izdevumi'!F16-'Budžeta ieņēmumi un izdevumi'!K16</f>
        <v>-0.34447783716269426</v>
      </c>
      <c r="D6" s="212"/>
      <c r="E6" s="212"/>
      <c r="F6" s="212"/>
      <c r="G6" s="212"/>
      <c r="H6" s="212"/>
      <c r="I6" s="212"/>
      <c r="J6" s="212"/>
      <c r="K6" s="212"/>
      <c r="L6" s="212"/>
      <c r="M6" s="212"/>
      <c r="N6" s="212"/>
      <c r="O6" s="212"/>
      <c r="P6" s="210"/>
    </row>
    <row r="7" spans="1:16" x14ac:dyDescent="0.25">
      <c r="A7" s="20" t="s">
        <v>454</v>
      </c>
      <c r="B7" s="211">
        <v>2022</v>
      </c>
      <c r="C7" s="212">
        <f>'Budžeta ieņēmumi un izdevumi'!G16-'Budžeta ieņēmumi un izdevumi'!L16</f>
        <v>-0.40483764269316103</v>
      </c>
      <c r="D7" s="212"/>
      <c r="E7" s="212"/>
      <c r="F7" s="212"/>
      <c r="G7" s="212"/>
      <c r="H7" s="212"/>
      <c r="I7" s="212"/>
      <c r="J7" s="212"/>
      <c r="K7" s="212"/>
      <c r="L7" s="212"/>
      <c r="M7" s="212"/>
      <c r="N7" s="212"/>
      <c r="O7" s="212"/>
      <c r="P7" s="210"/>
    </row>
    <row r="8" spans="1:16" x14ac:dyDescent="0.25">
      <c r="A8" s="20" t="s">
        <v>2</v>
      </c>
      <c r="B8" s="276" t="s">
        <v>480</v>
      </c>
      <c r="C8" s="277"/>
      <c r="D8" s="277"/>
      <c r="E8" s="277"/>
      <c r="F8" s="277"/>
      <c r="G8" s="277"/>
      <c r="H8" s="277"/>
      <c r="I8" s="277"/>
      <c r="J8" s="277"/>
      <c r="K8" s="277"/>
      <c r="L8" s="277"/>
      <c r="M8" s="277"/>
      <c r="N8" s="277"/>
      <c r="O8" s="278"/>
      <c r="P8" s="210"/>
    </row>
    <row r="9" spans="1:16" x14ac:dyDescent="0.25">
      <c r="A9" s="20" t="s">
        <v>455</v>
      </c>
      <c r="B9" s="211">
        <v>2019</v>
      </c>
      <c r="C9" s="218">
        <f>'Valsts parāds'!D4-'Valsts parāds'!D9</f>
        <v>4.8612580988915965E-3</v>
      </c>
      <c r="D9" s="218"/>
      <c r="E9" s="218"/>
      <c r="F9" s="218"/>
      <c r="G9" s="218"/>
      <c r="H9" s="218"/>
      <c r="I9" s="218"/>
      <c r="J9" s="218"/>
      <c r="K9" s="218"/>
      <c r="L9" s="218"/>
      <c r="M9" s="218"/>
      <c r="N9" s="218"/>
      <c r="O9" s="218"/>
      <c r="P9" s="210"/>
    </row>
    <row r="10" spans="1:16" x14ac:dyDescent="0.25">
      <c r="A10" s="20" t="s">
        <v>456</v>
      </c>
      <c r="B10" s="211">
        <v>2020</v>
      </c>
      <c r="C10" s="212">
        <f>'Valsts parāds'!E4-'Valsts parāds'!E9</f>
        <v>0.15307126244675828</v>
      </c>
      <c r="D10" s="212"/>
      <c r="E10" s="212"/>
      <c r="F10" s="212"/>
      <c r="G10" s="212"/>
      <c r="H10" s="212"/>
      <c r="I10" s="212"/>
      <c r="J10" s="212"/>
      <c r="K10" s="212"/>
      <c r="L10" s="212"/>
      <c r="M10" s="212"/>
      <c r="N10" s="212"/>
      <c r="O10" s="212"/>
      <c r="P10" s="210"/>
    </row>
    <row r="11" spans="1:16" x14ac:dyDescent="0.25">
      <c r="A11" s="20" t="s">
        <v>457</v>
      </c>
      <c r="B11" s="211">
        <v>2021</v>
      </c>
      <c r="C11" s="212">
        <f>'Valsts parāds'!F4-'Valsts parāds'!F9</f>
        <v>0.34447783716269242</v>
      </c>
      <c r="D11" s="212"/>
      <c r="E11" s="212"/>
      <c r="F11" s="212"/>
      <c r="G11" s="212"/>
      <c r="H11" s="212"/>
      <c r="I11" s="212"/>
      <c r="J11" s="212"/>
      <c r="K11" s="212"/>
      <c r="L11" s="212"/>
      <c r="M11" s="212"/>
      <c r="N11" s="212"/>
      <c r="O11" s="212"/>
      <c r="P11" s="210"/>
    </row>
    <row r="12" spans="1:16" x14ac:dyDescent="0.25">
      <c r="A12" s="20" t="s">
        <v>458</v>
      </c>
      <c r="B12" s="211">
        <v>2022</v>
      </c>
      <c r="C12" s="219">
        <f>'Valsts parāds'!G4-'Valsts parāds'!G9</f>
        <v>0.40483764269315969</v>
      </c>
      <c r="D12" s="219"/>
      <c r="E12" s="219"/>
      <c r="F12" s="219"/>
      <c r="G12" s="219"/>
      <c r="H12" s="219"/>
      <c r="I12" s="219"/>
      <c r="J12" s="219"/>
      <c r="K12" s="219"/>
      <c r="L12" s="219"/>
      <c r="M12" s="219"/>
      <c r="N12" s="219"/>
      <c r="O12" s="219"/>
      <c r="P12" s="210"/>
    </row>
    <row r="13" spans="1:16" ht="30.75" customHeight="1" x14ac:dyDescent="0.25">
      <c r="A13" s="170" t="s">
        <v>3</v>
      </c>
      <c r="B13" s="276" t="s">
        <v>482</v>
      </c>
      <c r="C13" s="277"/>
      <c r="D13" s="277"/>
      <c r="E13" s="277"/>
      <c r="F13" s="277"/>
      <c r="G13" s="277"/>
      <c r="H13" s="277"/>
      <c r="I13" s="277"/>
      <c r="J13" s="277"/>
      <c r="K13" s="277"/>
      <c r="L13" s="277"/>
      <c r="M13" s="277"/>
      <c r="N13" s="277"/>
      <c r="O13" s="278"/>
      <c r="P13" s="210"/>
    </row>
    <row r="14" spans="1:16" x14ac:dyDescent="0.25">
      <c r="A14" s="20" t="s">
        <v>459</v>
      </c>
      <c r="B14" s="211">
        <v>2019</v>
      </c>
      <c r="C14" s="218">
        <f>'Budžeta ieņēmumi un izdevumi'!D14-'Budžeta ieņēmumi un izdevumi'!I14</f>
        <v>0.16291967525414819</v>
      </c>
      <c r="D14" s="218"/>
      <c r="E14" s="218"/>
      <c r="F14" s="218"/>
      <c r="G14" s="218"/>
      <c r="H14" s="218"/>
      <c r="I14" s="218"/>
      <c r="J14" s="218"/>
      <c r="K14" s="218"/>
      <c r="L14" s="218"/>
      <c r="M14" s="218"/>
      <c r="N14" s="218"/>
      <c r="O14" s="218"/>
      <c r="P14" s="210"/>
    </row>
    <row r="15" spans="1:16" x14ac:dyDescent="0.25">
      <c r="A15" s="20" t="s">
        <v>462</v>
      </c>
      <c r="B15" s="211">
        <v>2020</v>
      </c>
      <c r="C15" s="212">
        <f>'Budžeta ieņēmumi un izdevumi'!E14-'Budžeta ieņēmumi un izdevumi'!J14</f>
        <v>0</v>
      </c>
      <c r="D15" s="212"/>
      <c r="E15" s="212"/>
      <c r="F15" s="212"/>
      <c r="G15" s="212"/>
      <c r="H15" s="212"/>
      <c r="I15" s="212"/>
      <c r="J15" s="212"/>
      <c r="K15" s="212"/>
      <c r="L15" s="212"/>
      <c r="M15" s="212"/>
      <c r="N15" s="212"/>
      <c r="O15" s="212"/>
      <c r="P15" s="210"/>
    </row>
    <row r="16" spans="1:16" x14ac:dyDescent="0.25">
      <c r="A16" s="20" t="s">
        <v>463</v>
      </c>
      <c r="B16" s="211">
        <v>2021</v>
      </c>
      <c r="C16" s="212">
        <f>'Budžeta ieņēmumi un izdevumi'!F14-'Budžeta ieņēmumi un izdevumi'!K14</f>
        <v>-5.8414025490595378E-2</v>
      </c>
      <c r="D16" s="212"/>
      <c r="E16" s="212"/>
      <c r="F16" s="212"/>
      <c r="G16" s="212"/>
      <c r="H16" s="212"/>
      <c r="I16" s="212"/>
      <c r="J16" s="212"/>
      <c r="K16" s="212"/>
      <c r="L16" s="212"/>
      <c r="M16" s="212"/>
      <c r="N16" s="212"/>
      <c r="O16" s="212"/>
      <c r="P16" s="210"/>
    </row>
    <row r="17" spans="1:16" x14ac:dyDescent="0.25">
      <c r="A17" s="20" t="s">
        <v>464</v>
      </c>
      <c r="B17" s="211">
        <v>2022</v>
      </c>
      <c r="C17" s="219">
        <f>'Budžeta ieņēmumi un izdevumi'!G14-'Budžeta ieņēmumi un izdevumi'!L14</f>
        <v>-0.13855319139137379</v>
      </c>
      <c r="D17" s="219"/>
      <c r="E17" s="219"/>
      <c r="F17" s="219"/>
      <c r="G17" s="219"/>
      <c r="H17" s="219"/>
      <c r="I17" s="219"/>
      <c r="J17" s="219"/>
      <c r="K17" s="219"/>
      <c r="L17" s="219"/>
      <c r="M17" s="219"/>
      <c r="N17" s="219"/>
      <c r="O17" s="219"/>
      <c r="P17" s="210"/>
    </row>
    <row r="18" spans="1:16" ht="30.75" customHeight="1" x14ac:dyDescent="0.25">
      <c r="A18" s="170" t="s">
        <v>4</v>
      </c>
      <c r="B18" s="276" t="s">
        <v>507</v>
      </c>
      <c r="C18" s="277"/>
      <c r="D18" s="277"/>
      <c r="E18" s="277"/>
      <c r="F18" s="277"/>
      <c r="G18" s="277"/>
      <c r="H18" s="277"/>
      <c r="I18" s="277"/>
      <c r="J18" s="277"/>
      <c r="K18" s="277"/>
      <c r="L18" s="277"/>
      <c r="M18" s="277"/>
      <c r="N18" s="277"/>
      <c r="O18" s="278"/>
      <c r="P18" s="210"/>
    </row>
    <row r="19" spans="1:16" x14ac:dyDescent="0.25">
      <c r="A19" s="20" t="s">
        <v>461</v>
      </c>
      <c r="B19" s="221" t="s">
        <v>42</v>
      </c>
      <c r="C19" s="220">
        <f>(Izdevumi!D4+Izdevumi!E4+Izdevumi!F4+Izdevumi!G4)/(Makro!R6+Makro!S6+Makro!T6+Makro!U6)*100</f>
        <v>-0.14982467549462883</v>
      </c>
      <c r="D19" s="220"/>
      <c r="E19" s="220"/>
      <c r="F19" s="220"/>
      <c r="G19" s="220"/>
      <c r="H19" s="220"/>
      <c r="I19" s="220"/>
      <c r="J19" s="220"/>
      <c r="K19" s="220"/>
      <c r="L19" s="220"/>
      <c r="M19" s="220"/>
      <c r="N19" s="220"/>
      <c r="O19" s="220"/>
      <c r="P19" s="210"/>
    </row>
    <row r="20" spans="1:16" x14ac:dyDescent="0.25">
      <c r="A20" s="20" t="s">
        <v>465</v>
      </c>
      <c r="B20" s="222" t="s">
        <v>33</v>
      </c>
      <c r="C20" s="53"/>
      <c r="D20" s="53"/>
      <c r="E20" s="53"/>
      <c r="F20" s="53"/>
      <c r="G20" s="53"/>
      <c r="H20" s="53"/>
      <c r="I20" s="53"/>
      <c r="J20" s="53"/>
      <c r="K20" s="53"/>
      <c r="L20" s="53"/>
      <c r="M20" s="53"/>
      <c r="N20" s="53"/>
      <c r="O20" s="53"/>
      <c r="P20" s="210"/>
    </row>
    <row r="21" spans="1:16" x14ac:dyDescent="0.25">
      <c r="A21" s="20" t="s">
        <v>466</v>
      </c>
      <c r="B21" s="222" t="s">
        <v>36</v>
      </c>
      <c r="C21" s="53"/>
      <c r="D21" s="53"/>
      <c r="E21" s="53"/>
      <c r="F21" s="53"/>
      <c r="G21" s="53"/>
      <c r="H21" s="53"/>
      <c r="I21" s="53"/>
      <c r="J21" s="53"/>
      <c r="K21" s="53"/>
      <c r="L21" s="53"/>
      <c r="M21" s="53"/>
      <c r="N21" s="53"/>
      <c r="O21" s="53"/>
      <c r="P21" s="210"/>
    </row>
    <row r="22" spans="1:16" x14ac:dyDescent="0.25">
      <c r="A22" s="20" t="s">
        <v>467</v>
      </c>
      <c r="B22" s="222" t="s">
        <v>43</v>
      </c>
      <c r="C22" s="53"/>
      <c r="D22" s="53"/>
      <c r="E22" s="53"/>
      <c r="F22" s="53"/>
      <c r="G22" s="53"/>
      <c r="H22" s="53"/>
      <c r="I22" s="53"/>
      <c r="J22" s="53"/>
      <c r="K22" s="53"/>
      <c r="L22" s="53"/>
      <c r="M22" s="53"/>
      <c r="N22" s="53"/>
      <c r="O22" s="53"/>
      <c r="P22" s="210"/>
    </row>
    <row r="23" spans="1:16" x14ac:dyDescent="0.25">
      <c r="A23" s="20" t="s">
        <v>468</v>
      </c>
      <c r="B23" s="222" t="s">
        <v>26</v>
      </c>
      <c r="C23" s="53"/>
      <c r="D23" s="53"/>
      <c r="E23" s="53"/>
      <c r="F23" s="53"/>
      <c r="G23" s="53"/>
      <c r="H23" s="53"/>
      <c r="I23" s="53"/>
      <c r="J23" s="53"/>
      <c r="K23" s="53"/>
      <c r="L23" s="53"/>
      <c r="M23" s="53"/>
      <c r="N23" s="53"/>
      <c r="O23" s="53"/>
      <c r="P23" s="210"/>
    </row>
    <row r="24" spans="1:16" x14ac:dyDescent="0.25">
      <c r="A24" s="20" t="s">
        <v>469</v>
      </c>
      <c r="B24" s="222" t="s">
        <v>29</v>
      </c>
      <c r="C24" s="53"/>
      <c r="D24" s="53"/>
      <c r="E24" s="53"/>
      <c r="F24" s="53"/>
      <c r="G24" s="53"/>
      <c r="H24" s="53"/>
      <c r="I24" s="53"/>
      <c r="J24" s="53"/>
      <c r="K24" s="53"/>
      <c r="L24" s="53"/>
      <c r="M24" s="53"/>
      <c r="N24" s="53"/>
      <c r="O24" s="53"/>
      <c r="P24" s="210"/>
    </row>
    <row r="25" spans="1:16" x14ac:dyDescent="0.25">
      <c r="A25" s="20" t="s">
        <v>470</v>
      </c>
      <c r="B25" s="222" t="s">
        <v>39</v>
      </c>
      <c r="C25" s="53">
        <f>(Izdevumi!D3+Izdevumi!E3+Izdevumi!F3+Izdevumi!G3)/(Makro!R6+Makro!S6+Makro!T6+Makro!U6)*100</f>
        <v>0.37456168873657203</v>
      </c>
      <c r="D25" s="53"/>
      <c r="E25" s="53"/>
      <c r="F25" s="53"/>
      <c r="G25" s="53"/>
      <c r="H25" s="53"/>
      <c r="I25" s="53"/>
      <c r="J25" s="53"/>
      <c r="K25" s="53"/>
      <c r="L25" s="53"/>
      <c r="M25" s="53"/>
      <c r="N25" s="53"/>
      <c r="O25" s="53"/>
      <c r="P25" s="210"/>
    </row>
    <row r="26" spans="1:16" x14ac:dyDescent="0.25">
      <c r="A26" s="20" t="s">
        <v>471</v>
      </c>
      <c r="B26" s="222" t="s">
        <v>30</v>
      </c>
      <c r="C26" s="53"/>
      <c r="D26" s="53"/>
      <c r="E26" s="53"/>
      <c r="F26" s="53"/>
      <c r="G26" s="53"/>
      <c r="H26" s="53"/>
      <c r="I26" s="53"/>
      <c r="J26" s="53"/>
      <c r="K26" s="53"/>
      <c r="L26" s="53"/>
      <c r="M26" s="53"/>
      <c r="N26" s="53"/>
      <c r="O26" s="53"/>
      <c r="P26" s="210"/>
    </row>
    <row r="27" spans="1:16" x14ac:dyDescent="0.25">
      <c r="A27" s="20" t="s">
        <v>472</v>
      </c>
      <c r="B27" s="222" t="s">
        <v>46</v>
      </c>
      <c r="C27" s="53"/>
      <c r="D27" s="53"/>
      <c r="E27" s="53"/>
      <c r="F27" s="53"/>
      <c r="G27" s="53"/>
      <c r="H27" s="53"/>
      <c r="I27" s="53"/>
      <c r="J27" s="53"/>
      <c r="K27" s="53"/>
      <c r="L27" s="53"/>
      <c r="M27" s="53"/>
      <c r="N27" s="53"/>
      <c r="O27" s="53"/>
      <c r="P27" s="210"/>
    </row>
    <row r="28" spans="1:16" x14ac:dyDescent="0.25">
      <c r="A28" s="20" t="s">
        <v>473</v>
      </c>
      <c r="B28" s="222" t="s">
        <v>48</v>
      </c>
      <c r="C28" s="53"/>
      <c r="D28" s="53"/>
      <c r="E28" s="53"/>
      <c r="F28" s="53"/>
      <c r="G28" s="53"/>
      <c r="H28" s="53"/>
      <c r="I28" s="53"/>
      <c r="J28" s="53"/>
      <c r="K28" s="53"/>
      <c r="L28" s="53"/>
      <c r="M28" s="53"/>
      <c r="N28" s="53"/>
      <c r="O28" s="53"/>
      <c r="P28" s="210"/>
    </row>
    <row r="29" spans="1:16" ht="31.5" x14ac:dyDescent="0.25">
      <c r="A29" s="20" t="s">
        <v>474</v>
      </c>
      <c r="B29" s="221" t="s">
        <v>483</v>
      </c>
      <c r="C29" s="53">
        <f>SUM(C19:C28)+0.1</f>
        <v>0.32473701324194321</v>
      </c>
      <c r="D29" s="53"/>
      <c r="E29" s="53"/>
      <c r="F29" s="53"/>
      <c r="G29" s="53"/>
      <c r="H29" s="53"/>
      <c r="I29" s="53"/>
      <c r="J29" s="53"/>
      <c r="K29" s="53"/>
      <c r="L29" s="53"/>
      <c r="M29" s="53"/>
      <c r="N29" s="53"/>
      <c r="O29" s="53"/>
      <c r="P29" s="210"/>
    </row>
    <row r="30" spans="1:16" x14ac:dyDescent="0.25">
      <c r="A30" s="224" t="s">
        <v>5</v>
      </c>
      <c r="B30" s="217" t="s">
        <v>484</v>
      </c>
      <c r="C30" s="24"/>
      <c r="D30" s="24"/>
      <c r="E30" s="24"/>
      <c r="F30" s="24"/>
      <c r="G30" s="24"/>
      <c r="H30" s="24"/>
      <c r="I30" s="24"/>
      <c r="J30" s="24"/>
      <c r="K30" s="24"/>
      <c r="L30" s="24"/>
      <c r="M30" s="24"/>
      <c r="N30" s="24"/>
      <c r="O30" s="25"/>
      <c r="P30" s="210"/>
    </row>
    <row r="31" spans="1:16" x14ac:dyDescent="0.25">
      <c r="A31" s="211" t="s">
        <v>486</v>
      </c>
      <c r="B31" s="211">
        <v>2019</v>
      </c>
      <c r="C31" s="226" t="s">
        <v>494</v>
      </c>
      <c r="D31" s="225"/>
      <c r="E31" s="225"/>
      <c r="F31" s="225"/>
      <c r="G31" s="225"/>
      <c r="H31" s="225"/>
      <c r="I31" s="225"/>
      <c r="J31" s="225"/>
      <c r="K31" s="225"/>
      <c r="L31" s="225"/>
      <c r="M31" s="225"/>
      <c r="N31" s="225"/>
      <c r="O31" s="225"/>
      <c r="P31" s="210"/>
    </row>
    <row r="32" spans="1:16" x14ac:dyDescent="0.25">
      <c r="A32" s="211" t="s">
        <v>487</v>
      </c>
      <c r="B32" s="211">
        <v>2020</v>
      </c>
      <c r="C32" s="226" t="s">
        <v>494</v>
      </c>
      <c r="D32" s="225"/>
      <c r="E32" s="225"/>
      <c r="F32" s="225"/>
      <c r="G32" s="225"/>
      <c r="H32" s="225"/>
      <c r="I32" s="225"/>
      <c r="J32" s="225"/>
      <c r="K32" s="225"/>
      <c r="L32" s="225"/>
      <c r="M32" s="225"/>
      <c r="N32" s="225"/>
      <c r="O32" s="225"/>
      <c r="P32" s="210"/>
    </row>
    <row r="33" spans="1:16" x14ac:dyDescent="0.25">
      <c r="A33" s="211" t="s">
        <v>488</v>
      </c>
      <c r="B33" s="211">
        <v>2021</v>
      </c>
      <c r="C33" s="226" t="s">
        <v>494</v>
      </c>
      <c r="D33" s="225"/>
      <c r="E33" s="225"/>
      <c r="F33" s="225"/>
      <c r="G33" s="225"/>
      <c r="H33" s="225"/>
      <c r="I33" s="225"/>
      <c r="J33" s="225"/>
      <c r="K33" s="225"/>
      <c r="L33" s="225"/>
      <c r="M33" s="225"/>
      <c r="N33" s="225"/>
      <c r="O33" s="225"/>
      <c r="P33" s="210"/>
    </row>
    <row r="34" spans="1:16" x14ac:dyDescent="0.25">
      <c r="A34" s="211" t="s">
        <v>489</v>
      </c>
      <c r="B34" s="211">
        <v>2022</v>
      </c>
      <c r="C34" s="226" t="s">
        <v>494</v>
      </c>
      <c r="D34" s="225"/>
      <c r="E34" s="225"/>
      <c r="F34" s="225"/>
      <c r="G34" s="225"/>
      <c r="H34" s="225"/>
      <c r="I34" s="225"/>
      <c r="J34" s="225"/>
      <c r="K34" s="225"/>
      <c r="L34" s="225"/>
      <c r="M34" s="225"/>
      <c r="N34" s="225"/>
      <c r="O34" s="225"/>
      <c r="P34" s="210"/>
    </row>
    <row r="35" spans="1:16" x14ac:dyDescent="0.25">
      <c r="A35" s="224" t="s">
        <v>6</v>
      </c>
      <c r="B35" s="217" t="s">
        <v>485</v>
      </c>
      <c r="C35" s="24"/>
      <c r="D35" s="24"/>
      <c r="E35" s="24"/>
      <c r="F35" s="24"/>
      <c r="G35" s="24"/>
      <c r="H35" s="24"/>
      <c r="I35" s="24"/>
      <c r="J35" s="24"/>
      <c r="K35" s="24"/>
      <c r="L35" s="24"/>
      <c r="M35" s="24"/>
      <c r="N35" s="24"/>
      <c r="O35" s="25"/>
      <c r="P35" s="210"/>
    </row>
    <row r="36" spans="1:16" x14ac:dyDescent="0.25">
      <c r="A36" s="211" t="s">
        <v>490</v>
      </c>
      <c r="B36" s="211">
        <v>2019</v>
      </c>
      <c r="C36" s="226" t="s">
        <v>494</v>
      </c>
      <c r="D36" s="225"/>
      <c r="E36" s="225"/>
      <c r="F36" s="225"/>
      <c r="G36" s="225"/>
      <c r="H36" s="225"/>
      <c r="I36" s="225"/>
      <c r="J36" s="225"/>
      <c r="K36" s="225"/>
      <c r="L36" s="225"/>
      <c r="M36" s="225"/>
      <c r="N36" s="225"/>
      <c r="O36" s="225"/>
      <c r="P36" s="210"/>
    </row>
    <row r="37" spans="1:16" x14ac:dyDescent="0.25">
      <c r="A37" s="211" t="s">
        <v>491</v>
      </c>
      <c r="B37" s="211">
        <v>2020</v>
      </c>
      <c r="C37" s="226" t="s">
        <v>494</v>
      </c>
      <c r="D37" s="225"/>
      <c r="E37" s="225"/>
      <c r="F37" s="225"/>
      <c r="G37" s="225"/>
      <c r="H37" s="225"/>
      <c r="I37" s="225"/>
      <c r="J37" s="225"/>
      <c r="K37" s="225"/>
      <c r="L37" s="225"/>
      <c r="M37" s="225"/>
      <c r="N37" s="225"/>
      <c r="O37" s="225"/>
      <c r="P37" s="210"/>
    </row>
    <row r="38" spans="1:16" x14ac:dyDescent="0.25">
      <c r="A38" s="211" t="s">
        <v>492</v>
      </c>
      <c r="B38" s="211">
        <v>2021</v>
      </c>
      <c r="C38" s="226" t="s">
        <v>494</v>
      </c>
      <c r="D38" s="225"/>
      <c r="E38" s="225"/>
      <c r="F38" s="225"/>
      <c r="G38" s="225"/>
      <c r="H38" s="225"/>
      <c r="I38" s="225"/>
      <c r="J38" s="225"/>
      <c r="K38" s="225"/>
      <c r="L38" s="225"/>
      <c r="M38" s="225"/>
      <c r="N38" s="225"/>
      <c r="O38" s="225"/>
      <c r="P38" s="210"/>
    </row>
    <row r="39" spans="1:16" x14ac:dyDescent="0.25">
      <c r="A39" s="211" t="s">
        <v>493</v>
      </c>
      <c r="B39" s="211">
        <v>2022</v>
      </c>
      <c r="C39" s="226" t="s">
        <v>495</v>
      </c>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152</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153</v>
      </c>
      <c r="B3" s="67" t="s">
        <v>154</v>
      </c>
      <c r="C3" s="67" t="s">
        <v>155</v>
      </c>
      <c r="D3" s="68" t="s">
        <v>156</v>
      </c>
      <c r="E3" s="68"/>
      <c r="F3" s="68"/>
      <c r="G3" s="68"/>
      <c r="H3" s="68"/>
      <c r="I3" s="68"/>
      <c r="J3" s="68"/>
      <c r="K3" s="69"/>
      <c r="L3" s="69"/>
      <c r="M3" s="69"/>
      <c r="N3" s="69"/>
      <c r="O3" s="69"/>
      <c r="P3" s="69"/>
      <c r="Q3" s="69"/>
      <c r="R3" s="69"/>
      <c r="S3" s="69"/>
      <c r="T3" s="69"/>
    </row>
    <row r="4" spans="1:24" x14ac:dyDescent="0.25">
      <c r="A4" s="71"/>
      <c r="B4" s="72" t="s">
        <v>157</v>
      </c>
      <c r="C4" s="73" t="s">
        <v>158</v>
      </c>
      <c r="D4" s="74"/>
      <c r="E4" s="74"/>
      <c r="F4" s="74"/>
      <c r="G4" s="74"/>
      <c r="H4" s="74"/>
      <c r="I4" s="74"/>
      <c r="J4" s="74"/>
      <c r="K4" s="74"/>
      <c r="L4" s="74" t="s">
        <v>159</v>
      </c>
      <c r="M4" s="74" t="s">
        <v>160</v>
      </c>
      <c r="N4" s="74" t="s">
        <v>161</v>
      </c>
      <c r="O4" s="74" t="s">
        <v>162</v>
      </c>
      <c r="P4" s="74" t="s">
        <v>163</v>
      </c>
      <c r="Q4" s="74" t="s">
        <v>164</v>
      </c>
      <c r="R4" s="74" t="s">
        <v>165</v>
      </c>
      <c r="S4" s="74" t="s">
        <v>166</v>
      </c>
      <c r="T4" s="74" t="s">
        <v>167</v>
      </c>
      <c r="U4" s="75" t="s">
        <v>168</v>
      </c>
      <c r="V4" s="75" t="s">
        <v>169</v>
      </c>
      <c r="W4" s="75" t="s">
        <v>170</v>
      </c>
      <c r="X4" s="75" t="s">
        <v>171</v>
      </c>
    </row>
    <row r="5" spans="1:24" x14ac:dyDescent="0.25">
      <c r="A5" s="76">
        <v>1</v>
      </c>
      <c r="B5" s="64" t="s">
        <v>172</v>
      </c>
      <c r="C5" s="64" t="s">
        <v>173</v>
      </c>
      <c r="D5" s="65" t="s">
        <v>174</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175</v>
      </c>
      <c r="C6" s="64" t="s">
        <v>176</v>
      </c>
      <c r="D6" s="65" t="s">
        <v>174</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177</v>
      </c>
      <c r="C7" s="64" t="s">
        <v>178</v>
      </c>
      <c r="D7" s="65" t="s">
        <v>179</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180</v>
      </c>
      <c r="C8" s="64" t="s">
        <v>181</v>
      </c>
      <c r="D8" s="65" t="s">
        <v>179</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182</v>
      </c>
      <c r="C9" s="81" t="s">
        <v>183</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184</v>
      </c>
      <c r="C10" s="64" t="s">
        <v>185</v>
      </c>
      <c r="D10" s="65" t="s">
        <v>174</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186</v>
      </c>
      <c r="C11" s="64" t="s">
        <v>187</v>
      </c>
      <c r="D11" s="65" t="s">
        <v>174</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188</v>
      </c>
      <c r="C12" s="64" t="s">
        <v>189</v>
      </c>
      <c r="D12" s="65" t="s">
        <v>174</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190</v>
      </c>
      <c r="C13" s="64" t="s">
        <v>191</v>
      </c>
      <c r="D13" s="65" t="s">
        <v>174</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192</v>
      </c>
      <c r="C14" s="64" t="s">
        <v>193</v>
      </c>
      <c r="D14" s="65" t="s">
        <v>174</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194</v>
      </c>
      <c r="C15" s="64" t="s">
        <v>195</v>
      </c>
      <c r="D15" s="65" t="s">
        <v>174</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196</v>
      </c>
      <c r="C16" s="64" t="s">
        <v>197</v>
      </c>
      <c r="D16" s="65" t="s">
        <v>174</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198</v>
      </c>
      <c r="C17" s="81" t="s">
        <v>199</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184</v>
      </c>
      <c r="C18" s="64" t="s">
        <v>185</v>
      </c>
      <c r="D18" s="65" t="s">
        <v>179</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186</v>
      </c>
      <c r="C19" s="64" t="s">
        <v>187</v>
      </c>
      <c r="D19" s="65" t="s">
        <v>179</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188</v>
      </c>
      <c r="C20" s="64" t="s">
        <v>189</v>
      </c>
      <c r="D20" s="65" t="s">
        <v>179</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190</v>
      </c>
      <c r="C21" s="64" t="s">
        <v>191</v>
      </c>
      <c r="D21" s="65" t="s">
        <v>179</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192</v>
      </c>
      <c r="C22" s="64" t="s">
        <v>200</v>
      </c>
      <c r="D22" s="65" t="s">
        <v>201</v>
      </c>
      <c r="K22" s="65" t="s">
        <v>201</v>
      </c>
      <c r="L22" s="65" t="s">
        <v>201</v>
      </c>
      <c r="M22" s="65" t="s">
        <v>201</v>
      </c>
      <c r="N22" s="65" t="s">
        <v>201</v>
      </c>
      <c r="O22" s="65" t="s">
        <v>201</v>
      </c>
      <c r="P22" s="65" t="s">
        <v>201</v>
      </c>
      <c r="Q22" s="65" t="s">
        <v>201</v>
      </c>
      <c r="R22" s="65" t="s">
        <v>201</v>
      </c>
      <c r="S22" s="65" t="s">
        <v>201</v>
      </c>
      <c r="T22" s="65" t="s">
        <v>201</v>
      </c>
      <c r="U22" s="85"/>
      <c r="V22" s="85"/>
      <c r="W22" s="78"/>
      <c r="X22" s="78"/>
    </row>
    <row r="23" spans="1:24" hidden="1" x14ac:dyDescent="0.25">
      <c r="A23" s="76">
        <f t="shared" si="3"/>
        <v>17</v>
      </c>
      <c r="B23" s="64" t="s">
        <v>194</v>
      </c>
      <c r="C23" s="64" t="s">
        <v>195</v>
      </c>
      <c r="D23" s="65" t="s">
        <v>179</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196</v>
      </c>
      <c r="C24" s="64" t="s">
        <v>197</v>
      </c>
      <c r="D24" s="65" t="s">
        <v>179</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202</v>
      </c>
      <c r="C25" s="81" t="s">
        <v>203</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184</v>
      </c>
      <c r="C26" s="64" t="s">
        <v>185</v>
      </c>
      <c r="D26" s="65" t="s">
        <v>174</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186</v>
      </c>
      <c r="C27" s="64" t="s">
        <v>187</v>
      </c>
      <c r="D27" s="65" t="s">
        <v>174</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188</v>
      </c>
      <c r="C28" s="64" t="s">
        <v>189</v>
      </c>
      <c r="D28" s="65" t="s">
        <v>174</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190</v>
      </c>
      <c r="C29" s="64" t="s">
        <v>191</v>
      </c>
      <c r="D29" s="65" t="s">
        <v>174</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192</v>
      </c>
      <c r="C30" s="64" t="s">
        <v>200</v>
      </c>
      <c r="D30" s="65" t="s">
        <v>174</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194</v>
      </c>
      <c r="C31" s="64" t="s">
        <v>195</v>
      </c>
      <c r="D31" s="65" t="s">
        <v>174</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196</v>
      </c>
      <c r="C32" s="64" t="s">
        <v>197</v>
      </c>
      <c r="D32" s="65" t="s">
        <v>174</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204</v>
      </c>
      <c r="C33" s="72" t="s">
        <v>205</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206</v>
      </c>
      <c r="C34" s="64" t="s">
        <v>207</v>
      </c>
      <c r="D34" s="65" t="s">
        <v>179</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208</v>
      </c>
      <c r="C35" s="86" t="s">
        <v>209</v>
      </c>
      <c r="D35" s="87" t="s">
        <v>179</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210</v>
      </c>
      <c r="C36" s="86" t="s">
        <v>211</v>
      </c>
      <c r="D36" s="87" t="s">
        <v>179</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212</v>
      </c>
      <c r="C37" s="86" t="s">
        <v>213</v>
      </c>
      <c r="D37" s="87" t="s">
        <v>179</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214</v>
      </c>
      <c r="C38" s="86" t="s">
        <v>215</v>
      </c>
      <c r="D38" s="87" t="s">
        <v>179</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216</v>
      </c>
      <c r="C39" s="86" t="s">
        <v>217</v>
      </c>
      <c r="D39" s="87" t="s">
        <v>201</v>
      </c>
      <c r="E39" s="87"/>
      <c r="F39" s="87"/>
      <c r="G39" s="87"/>
      <c r="H39" s="87"/>
      <c r="I39" s="87"/>
      <c r="J39" s="87"/>
      <c r="K39" s="87" t="s">
        <v>201</v>
      </c>
      <c r="L39" s="87" t="s">
        <v>201</v>
      </c>
      <c r="M39" s="87" t="s">
        <v>201</v>
      </c>
      <c r="N39" s="87" t="s">
        <v>201</v>
      </c>
      <c r="O39" s="87" t="s">
        <v>201</v>
      </c>
      <c r="P39" s="87" t="s">
        <v>201</v>
      </c>
      <c r="Q39" s="87" t="s">
        <v>201</v>
      </c>
      <c r="R39" s="87" t="s">
        <v>201</v>
      </c>
      <c r="S39" s="87" t="s">
        <v>201</v>
      </c>
      <c r="T39" s="87" t="s">
        <v>201</v>
      </c>
      <c r="U39" s="78"/>
      <c r="V39" s="78"/>
      <c r="W39" s="78"/>
      <c r="X39" s="78"/>
    </row>
    <row r="40" spans="1:24" hidden="1" x14ac:dyDescent="0.25">
      <c r="A40" s="76">
        <f t="shared" si="5"/>
        <v>32</v>
      </c>
      <c r="B40" s="86" t="s">
        <v>218</v>
      </c>
      <c r="C40" s="86" t="s">
        <v>219</v>
      </c>
      <c r="D40" s="87" t="s">
        <v>179</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220</v>
      </c>
      <c r="C41" s="86" t="s">
        <v>221</v>
      </c>
      <c r="D41" s="87" t="s">
        <v>179</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222</v>
      </c>
      <c r="C42" s="72" t="s">
        <v>223</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184</v>
      </c>
      <c r="C43" s="64" t="s">
        <v>185</v>
      </c>
      <c r="D43" s="65" t="s">
        <v>179</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186</v>
      </c>
      <c r="C44" s="64" t="s">
        <v>187</v>
      </c>
      <c r="D44" s="65" t="s">
        <v>179</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188</v>
      </c>
      <c r="C45" s="64" t="s">
        <v>189</v>
      </c>
      <c r="D45" s="65" t="s">
        <v>179</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190</v>
      </c>
      <c r="C46" s="64" t="s">
        <v>191</v>
      </c>
      <c r="D46" s="65" t="s">
        <v>179</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192</v>
      </c>
      <c r="C47" s="64" t="s">
        <v>200</v>
      </c>
      <c r="D47" s="65" t="s">
        <v>179</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194</v>
      </c>
      <c r="C48" s="64" t="s">
        <v>195</v>
      </c>
      <c r="D48" s="65" t="s">
        <v>179</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196</v>
      </c>
      <c r="C49" s="64" t="s">
        <v>197</v>
      </c>
      <c r="D49" s="65" t="s">
        <v>179</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224</v>
      </c>
      <c r="C50" s="72" t="s">
        <v>225</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226</v>
      </c>
      <c r="C51" s="64" t="s">
        <v>227</v>
      </c>
      <c r="D51" s="65" t="s">
        <v>179</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228</v>
      </c>
      <c r="C52" s="72" t="s">
        <v>229</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230</v>
      </c>
      <c r="C53" s="86" t="s">
        <v>231</v>
      </c>
      <c r="D53" s="65" t="s">
        <v>174</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232</v>
      </c>
      <c r="C54" s="86" t="s">
        <v>233</v>
      </c>
      <c r="D54" s="65" t="s">
        <v>174</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234</v>
      </c>
      <c r="C55" s="86" t="s">
        <v>235</v>
      </c>
      <c r="D55" s="65" t="s">
        <v>174</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236</v>
      </c>
      <c r="C56" s="86" t="s">
        <v>237</v>
      </c>
      <c r="D56" s="65" t="s">
        <v>174</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238</v>
      </c>
      <c r="C57" s="86" t="s">
        <v>239</v>
      </c>
      <c r="D57" s="65" t="s">
        <v>174</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240</v>
      </c>
      <c r="C58" s="86" t="s">
        <v>241</v>
      </c>
      <c r="D58" s="65" t="s">
        <v>174</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242</v>
      </c>
      <c r="C59" s="72" t="s">
        <v>243</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244</v>
      </c>
      <c r="C60" s="64" t="s">
        <v>245</v>
      </c>
      <c r="D60" s="65" t="s">
        <v>246</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247</v>
      </c>
      <c r="C61" s="64" t="s">
        <v>248</v>
      </c>
      <c r="D61" s="65" t="s">
        <v>179</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249</v>
      </c>
      <c r="C62" s="64" t="s">
        <v>250</v>
      </c>
      <c r="D62" s="65" t="s">
        <v>246</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251</v>
      </c>
      <c r="C63" s="64" t="s">
        <v>252</v>
      </c>
      <c r="D63" s="65" t="s">
        <v>246</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253</v>
      </c>
      <c r="C64" s="64" t="s">
        <v>254</v>
      </c>
      <c r="D64" s="65" t="s">
        <v>246</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255</v>
      </c>
      <c r="C65" s="64" t="s">
        <v>256</v>
      </c>
      <c r="D65" s="65" t="s">
        <v>179</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257</v>
      </c>
      <c r="C66" s="64" t="s">
        <v>258</v>
      </c>
      <c r="D66" s="65" t="s">
        <v>179</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259</v>
      </c>
      <c r="C67" s="64" t="s">
        <v>260</v>
      </c>
      <c r="D67" s="65" t="s">
        <v>179</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261</v>
      </c>
      <c r="C68" s="64" t="s">
        <v>262</v>
      </c>
      <c r="D68" s="65" t="s">
        <v>263</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264</v>
      </c>
      <c r="C69" s="72" t="s">
        <v>265</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266</v>
      </c>
      <c r="C70" s="64" t="s">
        <v>267</v>
      </c>
      <c r="D70" s="65" t="s">
        <v>268</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269</v>
      </c>
      <c r="C71" s="64" t="s">
        <v>270</v>
      </c>
      <c r="D71" s="65" t="s">
        <v>179</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271</v>
      </c>
      <c r="C72" s="64" t="s">
        <v>272</v>
      </c>
      <c r="D72" s="65" t="s">
        <v>179</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273</v>
      </c>
      <c r="C73" s="72" t="s">
        <v>274</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275</v>
      </c>
      <c r="C74" s="64" t="s">
        <v>276</v>
      </c>
      <c r="D74" s="65" t="s">
        <v>277</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278</v>
      </c>
      <c r="D75" s="65" t="s">
        <v>263</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279</v>
      </c>
      <c r="C76" s="64" t="s">
        <v>280</v>
      </c>
      <c r="D76" s="65" t="s">
        <v>179</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281</v>
      </c>
      <c r="C77" s="64" t="s">
        <v>282</v>
      </c>
      <c r="D77" s="65" t="s">
        <v>179</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283</v>
      </c>
      <c r="C78" s="64" t="s">
        <v>284</v>
      </c>
      <c r="D78" s="65" t="s">
        <v>179</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285</v>
      </c>
      <c r="C79" s="64" t="s">
        <v>286</v>
      </c>
      <c r="D79" s="65" t="s">
        <v>179</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285</v>
      </c>
      <c r="C80" s="64" t="s">
        <v>287</v>
      </c>
      <c r="D80" s="65" t="s">
        <v>277</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290</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79"/>
      <c r="T82" s="279"/>
    </row>
    <row r="83" spans="1:24" x14ac:dyDescent="0.25">
      <c r="A83" s="91"/>
      <c r="P83" s="172" t="s">
        <v>382</v>
      </c>
      <c r="Q83" s="89">
        <v>15</v>
      </c>
      <c r="R83" s="89"/>
      <c r="S83" s="89"/>
      <c r="T83" s="89"/>
      <c r="U83" s="89"/>
    </row>
    <row r="84" spans="1:24" x14ac:dyDescent="0.25">
      <c r="A84" s="91"/>
      <c r="P84" s="172" t="s">
        <v>383</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512</v>
      </c>
    </row>
    <row r="88" spans="1:24" x14ac:dyDescent="0.25">
      <c r="A88" s="90"/>
      <c r="B88" s="64" t="s">
        <v>513</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387</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388</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389</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380</v>
      </c>
      <c r="B5" s="175" t="s">
        <v>388</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389</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80" t="s">
        <v>390</v>
      </c>
      <c r="B2" s="280"/>
      <c r="C2" s="280"/>
      <c r="D2" s="280"/>
      <c r="E2" s="280"/>
      <c r="F2" s="280"/>
      <c r="G2" s="280"/>
      <c r="H2" s="280"/>
      <c r="I2" s="280"/>
      <c r="J2" s="280"/>
      <c r="K2" s="280"/>
      <c r="L2" s="280"/>
      <c r="M2" s="280"/>
      <c r="N2" s="280"/>
      <c r="O2" s="280"/>
    </row>
    <row r="3" spans="1:17" ht="45" x14ac:dyDescent="0.25">
      <c r="A3" s="181"/>
      <c r="B3" s="182" t="s">
        <v>391</v>
      </c>
      <c r="C3" s="182" t="s">
        <v>392</v>
      </c>
      <c r="D3" s="182" t="s">
        <v>393</v>
      </c>
      <c r="E3" s="182" t="s">
        <v>394</v>
      </c>
      <c r="F3" s="182" t="s">
        <v>395</v>
      </c>
      <c r="G3" s="182" t="s">
        <v>396</v>
      </c>
      <c r="H3" s="182" t="s">
        <v>397</v>
      </c>
      <c r="I3" s="182" t="s">
        <v>398</v>
      </c>
      <c r="J3" s="182" t="s">
        <v>399</v>
      </c>
      <c r="K3" s="182" t="s">
        <v>400</v>
      </c>
      <c r="L3" s="182" t="s">
        <v>401</v>
      </c>
      <c r="M3" s="182" t="s">
        <v>402</v>
      </c>
      <c r="N3" s="182" t="s">
        <v>403</v>
      </c>
      <c r="O3" s="182" t="s">
        <v>404</v>
      </c>
      <c r="P3" s="182" t="s">
        <v>405</v>
      </c>
      <c r="Q3" s="183" t="s">
        <v>406</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407</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408</v>
      </c>
      <c r="B6" s="261"/>
      <c r="C6" s="261"/>
      <c r="D6" s="261"/>
      <c r="E6" s="261"/>
      <c r="F6" s="261">
        <v>95517878</v>
      </c>
      <c r="G6" s="261">
        <v>108610717</v>
      </c>
      <c r="H6" s="261"/>
      <c r="I6" s="261">
        <v>48290094</v>
      </c>
      <c r="J6" s="261"/>
      <c r="K6" s="261"/>
      <c r="L6" s="261"/>
      <c r="M6" s="261"/>
      <c r="N6" s="261"/>
      <c r="O6" s="262"/>
      <c r="P6" s="262"/>
      <c r="Q6" s="188"/>
    </row>
    <row r="7" spans="1:17" ht="75" x14ac:dyDescent="0.2">
      <c r="A7" s="189" t="s">
        <v>409</v>
      </c>
      <c r="B7" s="261"/>
      <c r="C7" s="261"/>
      <c r="D7" s="261"/>
      <c r="E7" s="261"/>
      <c r="F7" s="261"/>
      <c r="G7" s="261"/>
      <c r="H7" s="261"/>
      <c r="I7" s="261"/>
      <c r="J7" s="261"/>
      <c r="K7" s="261"/>
      <c r="L7" s="261">
        <v>2146529</v>
      </c>
      <c r="M7" s="261">
        <v>2860846</v>
      </c>
      <c r="N7" s="261"/>
      <c r="O7" s="262"/>
      <c r="P7" s="262"/>
      <c r="Q7" s="188"/>
    </row>
    <row r="8" spans="1:17" ht="96" customHeight="1" x14ac:dyDescent="0.2">
      <c r="A8" s="187" t="s">
        <v>410</v>
      </c>
      <c r="B8" s="261"/>
      <c r="C8" s="261"/>
      <c r="D8" s="261"/>
      <c r="E8" s="261"/>
      <c r="F8" s="261"/>
      <c r="G8" s="261"/>
      <c r="H8" s="261"/>
      <c r="I8" s="261"/>
      <c r="J8" s="261"/>
      <c r="K8" s="261"/>
      <c r="L8" s="261">
        <v>21343077</v>
      </c>
      <c r="M8" s="261">
        <v>3526111</v>
      </c>
      <c r="N8" s="261"/>
      <c r="O8" s="262"/>
      <c r="P8" s="262"/>
      <c r="Q8" s="188"/>
    </row>
    <row r="9" spans="1:17" ht="75" x14ac:dyDescent="0.2">
      <c r="A9" s="187" t="s">
        <v>411</v>
      </c>
      <c r="B9" s="261"/>
      <c r="C9" s="261"/>
      <c r="D9" s="261"/>
      <c r="E9" s="261"/>
      <c r="F9" s="261"/>
      <c r="G9" s="261"/>
      <c r="H9" s="261"/>
      <c r="I9" s="261"/>
      <c r="J9" s="261"/>
      <c r="K9" s="261"/>
      <c r="L9" s="261"/>
      <c r="M9" s="261">
        <v>2894552</v>
      </c>
      <c r="N9" s="261">
        <v>3972666</v>
      </c>
      <c r="O9" s="262"/>
      <c r="P9" s="262"/>
      <c r="Q9" s="188"/>
    </row>
    <row r="10" spans="1:17" ht="60" x14ac:dyDescent="0.2">
      <c r="A10" s="187" t="s">
        <v>412</v>
      </c>
      <c r="B10" s="261"/>
      <c r="C10" s="261"/>
      <c r="D10" s="261"/>
      <c r="E10" s="261"/>
      <c r="F10" s="261"/>
      <c r="G10" s="261"/>
      <c r="H10" s="261"/>
      <c r="I10" s="261"/>
      <c r="J10" s="261"/>
      <c r="K10" s="261"/>
      <c r="L10" s="261">
        <v>8537231</v>
      </c>
      <c r="M10" s="261"/>
      <c r="N10" s="261"/>
      <c r="O10" s="262"/>
      <c r="P10" s="262"/>
      <c r="Q10" s="188"/>
    </row>
    <row r="11" spans="1:17" ht="120" x14ac:dyDescent="0.2">
      <c r="A11" s="187" t="s">
        <v>413</v>
      </c>
      <c r="B11" s="261"/>
      <c r="C11" s="261"/>
      <c r="D11" s="261"/>
      <c r="E11" s="261"/>
      <c r="F11" s="261"/>
      <c r="G11" s="261"/>
      <c r="H11" s="261"/>
      <c r="I11" s="261"/>
      <c r="J11" s="261"/>
      <c r="K11" s="261"/>
      <c r="L11" s="261"/>
      <c r="M11" s="261"/>
      <c r="N11" s="261">
        <v>1448190</v>
      </c>
      <c r="O11" s="262"/>
      <c r="P11" s="262"/>
      <c r="Q11" s="188"/>
    </row>
    <row r="12" spans="1:17" ht="63.75" x14ac:dyDescent="0.2">
      <c r="A12" s="263" t="s">
        <v>414</v>
      </c>
      <c r="B12" s="261"/>
      <c r="C12" s="261"/>
      <c r="D12" s="261"/>
      <c r="E12" s="261"/>
      <c r="F12" s="261"/>
      <c r="G12" s="261"/>
      <c r="H12" s="261"/>
      <c r="I12" s="261"/>
      <c r="J12" s="261"/>
      <c r="K12" s="261"/>
      <c r="L12" s="261"/>
      <c r="M12" s="261"/>
      <c r="N12" s="261"/>
      <c r="O12" s="190">
        <v>2500000</v>
      </c>
      <c r="P12" s="262"/>
      <c r="Q12" s="188"/>
    </row>
    <row r="13" spans="1:17" ht="63.75" x14ac:dyDescent="0.2">
      <c r="A13" s="263" t="s">
        <v>415</v>
      </c>
      <c r="B13" s="261"/>
      <c r="C13" s="261"/>
      <c r="D13" s="261"/>
      <c r="E13" s="261"/>
      <c r="F13" s="261"/>
      <c r="G13" s="261"/>
      <c r="H13" s="261"/>
      <c r="I13" s="261"/>
      <c r="J13" s="261"/>
      <c r="K13" s="261"/>
      <c r="L13" s="261"/>
      <c r="M13" s="261"/>
      <c r="N13" s="261"/>
      <c r="O13" s="190">
        <v>2096682</v>
      </c>
      <c r="P13" s="262"/>
      <c r="Q13" s="188"/>
    </row>
    <row r="14" spans="1:17" ht="63.75" x14ac:dyDescent="0.2">
      <c r="A14" s="264" t="s">
        <v>416</v>
      </c>
      <c r="B14" s="261"/>
      <c r="C14" s="261"/>
      <c r="D14" s="261"/>
      <c r="E14" s="261"/>
      <c r="F14" s="261"/>
      <c r="G14" s="261"/>
      <c r="H14" s="261"/>
      <c r="I14" s="261"/>
      <c r="J14" s="261"/>
      <c r="K14" s="261"/>
      <c r="L14" s="261"/>
      <c r="M14" s="261"/>
      <c r="N14" s="261"/>
      <c r="O14" s="265">
        <v>8240056</v>
      </c>
      <c r="P14" s="262"/>
      <c r="Q14" s="188"/>
    </row>
    <row r="15" spans="1:17" ht="114.75" x14ac:dyDescent="0.2">
      <c r="A15" s="264" t="s">
        <v>417</v>
      </c>
      <c r="B15" s="261"/>
      <c r="C15" s="261"/>
      <c r="D15" s="261"/>
      <c r="E15" s="261"/>
      <c r="F15" s="261"/>
      <c r="G15" s="261"/>
      <c r="H15" s="261"/>
      <c r="I15" s="261"/>
      <c r="J15" s="261"/>
      <c r="K15" s="261"/>
      <c r="L15" s="261"/>
      <c r="M15" s="261"/>
      <c r="N15" s="261"/>
      <c r="O15" s="265"/>
      <c r="P15" s="261">
        <v>1260571</v>
      </c>
      <c r="Q15" s="188"/>
    </row>
    <row r="16" spans="1:17" ht="63.75" x14ac:dyDescent="0.2">
      <c r="A16" s="264" t="s">
        <v>418</v>
      </c>
      <c r="B16" s="261"/>
      <c r="C16" s="261"/>
      <c r="D16" s="261"/>
      <c r="E16" s="261"/>
      <c r="F16" s="261"/>
      <c r="G16" s="261"/>
      <c r="H16" s="261"/>
      <c r="I16" s="261"/>
      <c r="J16" s="261"/>
      <c r="K16" s="261"/>
      <c r="L16" s="261"/>
      <c r="M16" s="261"/>
      <c r="N16" s="261"/>
      <c r="O16" s="265"/>
      <c r="P16" s="261">
        <v>7146712</v>
      </c>
      <c r="Q16" s="188"/>
    </row>
    <row r="17" spans="1:17" ht="153" x14ac:dyDescent="0.2">
      <c r="A17" s="264" t="s">
        <v>419</v>
      </c>
      <c r="B17" s="261"/>
      <c r="C17" s="261"/>
      <c r="D17" s="261"/>
      <c r="E17" s="261"/>
      <c r="F17" s="261"/>
      <c r="G17" s="261"/>
      <c r="H17" s="261"/>
      <c r="I17" s="261"/>
      <c r="J17" s="261"/>
      <c r="K17" s="261"/>
      <c r="L17" s="261"/>
      <c r="M17" s="261"/>
      <c r="N17" s="261"/>
      <c r="O17" s="265"/>
      <c r="P17" s="261">
        <v>574259</v>
      </c>
      <c r="Q17" s="188"/>
    </row>
    <row r="18" spans="1:17" ht="63.75" x14ac:dyDescent="0.2">
      <c r="A18" s="264" t="s">
        <v>420</v>
      </c>
      <c r="B18" s="261"/>
      <c r="C18" s="261"/>
      <c r="D18" s="261"/>
      <c r="E18" s="261"/>
      <c r="F18" s="261"/>
      <c r="G18" s="261"/>
      <c r="H18" s="261"/>
      <c r="I18" s="261"/>
      <c r="J18" s="261"/>
      <c r="K18" s="261"/>
      <c r="L18" s="261"/>
      <c r="M18" s="261"/>
      <c r="N18" s="261"/>
      <c r="O18" s="265"/>
      <c r="P18" s="261">
        <v>14255306</v>
      </c>
      <c r="Q18" s="188"/>
    </row>
    <row r="19" spans="1:17" ht="267.75" x14ac:dyDescent="0.2">
      <c r="A19" s="264" t="s">
        <v>421</v>
      </c>
      <c r="B19" s="261"/>
      <c r="C19" s="261"/>
      <c r="D19" s="261"/>
      <c r="E19" s="261"/>
      <c r="F19" s="261"/>
      <c r="G19" s="261"/>
      <c r="H19" s="261"/>
      <c r="I19" s="261"/>
      <c r="J19" s="261"/>
      <c r="K19" s="261"/>
      <c r="L19" s="261"/>
      <c r="M19" s="261"/>
      <c r="N19" s="261"/>
      <c r="O19" s="265"/>
      <c r="P19" s="261">
        <v>3749193</v>
      </c>
      <c r="Q19" s="188"/>
    </row>
    <row r="20" spans="1:17" ht="14.25" x14ac:dyDescent="0.2">
      <c r="A20" s="191" t="s">
        <v>422</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423</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424</v>
      </c>
      <c r="B22" s="266"/>
      <c r="C22" s="266"/>
      <c r="D22" s="266"/>
      <c r="E22" s="266"/>
      <c r="F22" s="266"/>
      <c r="G22" s="266"/>
      <c r="H22" s="266"/>
      <c r="I22" s="266"/>
      <c r="J22" s="266"/>
      <c r="K22" s="266"/>
      <c r="L22" s="266"/>
      <c r="M22" s="266"/>
      <c r="N22" s="266">
        <v>5523933</v>
      </c>
      <c r="O22" s="266"/>
      <c r="P22" s="266"/>
      <c r="Q22" s="194"/>
    </row>
    <row r="23" spans="1:17" ht="15" thickBot="1" x14ac:dyDescent="0.25">
      <c r="A23" s="195" t="s">
        <v>425</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426</v>
      </c>
      <c r="B24" s="197"/>
      <c r="C24" s="197"/>
      <c r="D24" s="197"/>
      <c r="E24" s="198"/>
      <c r="F24" s="198"/>
      <c r="G24" s="199"/>
      <c r="H24" s="197"/>
      <c r="I24" s="197"/>
      <c r="J24" s="197"/>
      <c r="K24" s="197"/>
      <c r="L24" s="197"/>
      <c r="M24" s="197"/>
      <c r="N24" s="197"/>
      <c r="O24" s="197"/>
      <c r="P24" s="197"/>
      <c r="Q24" s="197"/>
    </row>
    <row r="25" spans="1:17" ht="15" x14ac:dyDescent="0.25">
      <c r="A25" s="197" t="s">
        <v>427</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80" t="s">
        <v>428</v>
      </c>
      <c r="B2" s="280"/>
      <c r="C2" s="280"/>
      <c r="D2" s="280"/>
      <c r="E2" s="280"/>
      <c r="F2" s="280"/>
      <c r="G2" s="280"/>
      <c r="H2" s="280"/>
      <c r="I2" s="280"/>
      <c r="J2" s="280"/>
    </row>
    <row r="3" spans="1:12" ht="30" x14ac:dyDescent="0.25">
      <c r="A3" s="181"/>
      <c r="B3" s="182" t="s">
        <v>396</v>
      </c>
      <c r="C3" s="182" t="s">
        <v>397</v>
      </c>
      <c r="D3" s="182" t="s">
        <v>398</v>
      </c>
      <c r="E3" s="182" t="s">
        <v>399</v>
      </c>
      <c r="F3" s="182" t="s">
        <v>400</v>
      </c>
      <c r="G3" s="182" t="s">
        <v>401</v>
      </c>
      <c r="H3" s="182" t="s">
        <v>402</v>
      </c>
      <c r="I3" s="182" t="s">
        <v>403</v>
      </c>
      <c r="J3" s="182" t="s">
        <v>404</v>
      </c>
      <c r="K3" s="182" t="s">
        <v>405</v>
      </c>
      <c r="L3" s="183" t="s">
        <v>406</v>
      </c>
    </row>
    <row r="4" spans="1:12" ht="15" x14ac:dyDescent="0.25">
      <c r="A4" s="243"/>
      <c r="B4" s="244"/>
      <c r="C4" s="244"/>
      <c r="D4" s="244"/>
      <c r="E4" s="244"/>
      <c r="F4" s="244"/>
      <c r="G4" s="244"/>
      <c r="H4" s="244"/>
      <c r="I4" s="244"/>
      <c r="J4" s="245"/>
      <c r="K4" s="245"/>
      <c r="L4" s="246"/>
    </row>
    <row r="5" spans="1:12" ht="28.5" x14ac:dyDescent="0.2">
      <c r="A5" s="186" t="s">
        <v>407</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429</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430</v>
      </c>
      <c r="B7" s="203"/>
      <c r="C7" s="203"/>
      <c r="D7" s="203"/>
      <c r="E7" s="203"/>
      <c r="F7" s="203"/>
      <c r="G7" s="203">
        <v>2146529</v>
      </c>
      <c r="H7" s="203"/>
      <c r="I7" s="203"/>
      <c r="J7" s="205"/>
      <c r="K7" s="205"/>
      <c r="L7" s="252"/>
    </row>
    <row r="8" spans="1:12" ht="45" x14ac:dyDescent="0.2">
      <c r="A8" s="251" t="s">
        <v>431</v>
      </c>
      <c r="B8" s="203"/>
      <c r="C8" s="203"/>
      <c r="D8" s="203"/>
      <c r="E8" s="203"/>
      <c r="F8" s="203"/>
      <c r="G8" s="203"/>
      <c r="H8" s="203">
        <v>2860846</v>
      </c>
      <c r="I8" s="203"/>
      <c r="J8" s="205"/>
      <c r="K8" s="205"/>
      <c r="L8" s="252"/>
    </row>
    <row r="9" spans="1:12" ht="38.25" x14ac:dyDescent="0.2">
      <c r="A9" s="253" t="s">
        <v>432</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433</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434</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347</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348</v>
      </c>
    </row>
    <row r="11" spans="1:21" x14ac:dyDescent="0.2">
      <c r="A11" s="61"/>
      <c r="B11" s="61" t="s">
        <v>305</v>
      </c>
      <c r="C11" s="61" t="s">
        <v>306</v>
      </c>
      <c r="D11" s="61" t="s">
        <v>307</v>
      </c>
      <c r="E11" s="61" t="s">
        <v>137</v>
      </c>
      <c r="F11" s="61" t="s">
        <v>138</v>
      </c>
      <c r="G11" s="61" t="s">
        <v>139</v>
      </c>
      <c r="H11" s="61" t="s">
        <v>140</v>
      </c>
      <c r="I11" s="61" t="s">
        <v>141</v>
      </c>
      <c r="J11" s="61" t="s">
        <v>142</v>
      </c>
      <c r="K11" s="61" t="s">
        <v>143</v>
      </c>
      <c r="L11" s="61" t="s">
        <v>144</v>
      </c>
      <c r="M11" s="61" t="s">
        <v>145</v>
      </c>
      <c r="N11" s="61" t="s">
        <v>45</v>
      </c>
      <c r="O11" s="149">
        <v>2017</v>
      </c>
      <c r="P11" s="149">
        <v>2018</v>
      </c>
      <c r="Q11" s="149">
        <v>2019</v>
      </c>
      <c r="R11" s="149">
        <v>2020</v>
      </c>
      <c r="S11" s="149">
        <v>2021</v>
      </c>
      <c r="T11" s="149">
        <v>2022</v>
      </c>
    </row>
    <row r="12" spans="1:21" x14ac:dyDescent="0.2">
      <c r="A12" s="61" t="s">
        <v>47</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'Valsts parāds'!D4</f>
        <v>37.40486125809889</v>
      </c>
      <c r="R12" s="240">
        <f>'Valsts parāds'!E4</f>
        <v>38.153071262446758</v>
      </c>
      <c r="S12" s="240">
        <f>'Valsts parāds'!F4</f>
        <v>35.944477837162694</v>
      </c>
      <c r="T12" s="240">
        <f>'Valsts parāds'!G4</f>
        <v>36.004837642693161</v>
      </c>
      <c r="U12" s="242" t="s">
        <v>521</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348</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305</v>
      </c>
      <c r="C34" s="154" t="s">
        <v>306</v>
      </c>
      <c r="D34" s="154" t="s">
        <v>307</v>
      </c>
      <c r="E34" s="154" t="s">
        <v>137</v>
      </c>
      <c r="F34" s="154" t="s">
        <v>138</v>
      </c>
      <c r="G34" s="154" t="s">
        <v>139</v>
      </c>
      <c r="H34" s="154" t="s">
        <v>140</v>
      </c>
      <c r="I34" s="154" t="s">
        <v>141</v>
      </c>
      <c r="J34" s="154" t="s">
        <v>142</v>
      </c>
      <c r="K34" s="154" t="s">
        <v>143</v>
      </c>
      <c r="L34" s="154" t="s">
        <v>144</v>
      </c>
      <c r="M34" s="154" t="s">
        <v>145</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4.25" x14ac:dyDescent="0.2"/>
  <cols>
    <col min="1" max="16384" width="9.140625" style="227"/>
  </cols>
  <sheetData>
    <row r="1" spans="1:15" x14ac:dyDescent="0.2">
      <c r="A1" s="230" t="s">
        <v>347</v>
      </c>
    </row>
    <row r="3" spans="1:15" x14ac:dyDescent="0.2">
      <c r="A3" s="230" t="s">
        <v>24</v>
      </c>
      <c r="B3" s="231">
        <v>43214.316203703704</v>
      </c>
    </row>
    <row r="4" spans="1:15" x14ac:dyDescent="0.2">
      <c r="A4" s="230" t="s">
        <v>25</v>
      </c>
      <c r="B4" s="231">
        <v>43246.939575775468</v>
      </c>
    </row>
    <row r="5" spans="1:15" x14ac:dyDescent="0.2">
      <c r="A5" s="230" t="s">
        <v>27</v>
      </c>
      <c r="B5" s="230" t="s">
        <v>28</v>
      </c>
    </row>
    <row r="7" spans="1:15" x14ac:dyDescent="0.2">
      <c r="A7" s="230" t="s">
        <v>31</v>
      </c>
      <c r="B7" s="230" t="s">
        <v>32</v>
      </c>
    </row>
    <row r="8" spans="1:15" x14ac:dyDescent="0.2">
      <c r="A8" s="230" t="s">
        <v>34</v>
      </c>
      <c r="B8" s="230" t="s">
        <v>35</v>
      </c>
    </row>
    <row r="9" spans="1:15" x14ac:dyDescent="0.2">
      <c r="A9" s="230" t="s">
        <v>40</v>
      </c>
      <c r="B9" s="230" t="s">
        <v>348</v>
      </c>
    </row>
    <row r="11" spans="1:15" x14ac:dyDescent="0.2">
      <c r="A11" s="232" t="s">
        <v>44</v>
      </c>
      <c r="B11" s="232" t="s">
        <v>305</v>
      </c>
      <c r="C11" s="232" t="s">
        <v>306</v>
      </c>
      <c r="D11" s="232" t="s">
        <v>307</v>
      </c>
      <c r="E11" s="232" t="s">
        <v>137</v>
      </c>
      <c r="F11" s="232" t="s">
        <v>138</v>
      </c>
      <c r="G11" s="232" t="s">
        <v>139</v>
      </c>
      <c r="H11" s="232" t="s">
        <v>140</v>
      </c>
      <c r="I11" s="232" t="s">
        <v>141</v>
      </c>
      <c r="J11" s="232" t="s">
        <v>142</v>
      </c>
      <c r="K11" s="232" t="s">
        <v>143</v>
      </c>
      <c r="L11" s="232" t="s">
        <v>144</v>
      </c>
      <c r="M11" s="232" t="s">
        <v>145</v>
      </c>
      <c r="N11" s="232" t="s">
        <v>45</v>
      </c>
      <c r="O11" s="232" t="s">
        <v>510</v>
      </c>
    </row>
    <row r="12" spans="1:15" x14ac:dyDescent="0.2">
      <c r="A12" s="232" t="s">
        <v>47</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49</v>
      </c>
    </row>
    <row r="15" spans="1:15" x14ac:dyDescent="0.2">
      <c r="A15" s="230" t="s">
        <v>50</v>
      </c>
      <c r="B15" s="230" t="s">
        <v>51</v>
      </c>
    </row>
    <row r="17" spans="1:15" x14ac:dyDescent="0.2">
      <c r="A17" s="230" t="s">
        <v>31</v>
      </c>
      <c r="B17" s="230" t="s">
        <v>62</v>
      </c>
    </row>
    <row r="18" spans="1:15" x14ac:dyDescent="0.2">
      <c r="A18" s="230" t="s">
        <v>34</v>
      </c>
      <c r="B18" s="230" t="s">
        <v>35</v>
      </c>
    </row>
    <row r="19" spans="1:15" x14ac:dyDescent="0.2">
      <c r="A19" s="230" t="s">
        <v>40</v>
      </c>
      <c r="B19" s="230" t="s">
        <v>348</v>
      </c>
    </row>
    <row r="21" spans="1:15" x14ac:dyDescent="0.2">
      <c r="A21" s="232" t="s">
        <v>44</v>
      </c>
      <c r="B21" s="232" t="s">
        <v>305</v>
      </c>
      <c r="C21" s="232" t="s">
        <v>306</v>
      </c>
      <c r="D21" s="232" t="s">
        <v>307</v>
      </c>
      <c r="E21" s="232" t="s">
        <v>137</v>
      </c>
      <c r="F21" s="232" t="s">
        <v>138</v>
      </c>
      <c r="G21" s="232" t="s">
        <v>139</v>
      </c>
      <c r="H21" s="232" t="s">
        <v>140</v>
      </c>
      <c r="I21" s="232" t="s">
        <v>141</v>
      </c>
      <c r="J21" s="232" t="s">
        <v>142</v>
      </c>
      <c r="K21" s="232" t="s">
        <v>143</v>
      </c>
      <c r="L21" s="232" t="s">
        <v>144</v>
      </c>
      <c r="M21" s="232" t="s">
        <v>145</v>
      </c>
      <c r="N21" s="232" t="s">
        <v>45</v>
      </c>
      <c r="O21" s="232" t="s">
        <v>510</v>
      </c>
    </row>
    <row r="22" spans="1:15" x14ac:dyDescent="0.2">
      <c r="A22" s="232" t="s">
        <v>47</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49</v>
      </c>
    </row>
    <row r="25" spans="1:15"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293</v>
      </c>
    </row>
    <row r="3" spans="1:4" x14ac:dyDescent="0.25">
      <c r="C3" s="102" t="s">
        <v>294</v>
      </c>
      <c r="D3" s="102" t="s">
        <v>295</v>
      </c>
    </row>
    <row r="4" spans="1:4" x14ac:dyDescent="0.25">
      <c r="A4" s="102" t="s">
        <v>296</v>
      </c>
      <c r="B4" s="102" t="s">
        <v>296</v>
      </c>
      <c r="C4" s="101">
        <v>-1.4279999999999999</v>
      </c>
      <c r="D4" s="101">
        <v>-57.963000000000001</v>
      </c>
    </row>
    <row r="5" spans="1:4" x14ac:dyDescent="0.25">
      <c r="A5" s="102" t="s">
        <v>297</v>
      </c>
      <c r="B5" s="102" t="s">
        <v>297</v>
      </c>
      <c r="C5" s="101">
        <v>-0.42099999999999999</v>
      </c>
      <c r="D5" s="101">
        <v>-19.689</v>
      </c>
    </row>
    <row r="6" spans="1:4" x14ac:dyDescent="0.25">
      <c r="A6" s="102" t="s">
        <v>298</v>
      </c>
      <c r="B6" s="102" t="s">
        <v>298</v>
      </c>
      <c r="C6" s="101">
        <v>1.4139999999999999</v>
      </c>
      <c r="D6" s="101">
        <v>76.248999999999995</v>
      </c>
    </row>
    <row r="7" spans="1:4" x14ac:dyDescent="0.25">
      <c r="A7" s="102" t="s">
        <v>299</v>
      </c>
      <c r="B7" s="102" t="s">
        <v>299</v>
      </c>
      <c r="C7" s="101">
        <v>2.9000000000000001E-2</v>
      </c>
      <c r="D7" s="101">
        <v>1.7250000000000001</v>
      </c>
    </row>
    <row r="8" spans="1:4" x14ac:dyDescent="0.25">
      <c r="A8" s="102" t="s">
        <v>300</v>
      </c>
      <c r="B8" s="102" t="s">
        <v>300</v>
      </c>
      <c r="C8" s="101">
        <v>-3.7330000000000001</v>
      </c>
      <c r="D8" s="101">
        <v>-234.114</v>
      </c>
    </row>
    <row r="9" spans="1:4" x14ac:dyDescent="0.25">
      <c r="A9" s="102" t="s">
        <v>301</v>
      </c>
      <c r="B9" s="102" t="s">
        <v>301</v>
      </c>
      <c r="C9" s="101">
        <v>-2.7309999999999999</v>
      </c>
      <c r="D9" s="101">
        <v>-187.065</v>
      </c>
    </row>
    <row r="10" spans="1:4" x14ac:dyDescent="0.25">
      <c r="A10" s="102" t="s">
        <v>302</v>
      </c>
      <c r="B10" s="102" t="s">
        <v>302</v>
      </c>
      <c r="C10" s="101">
        <v>-1.948</v>
      </c>
      <c r="D10" s="101">
        <v>-145.33699999999999</v>
      </c>
    </row>
    <row r="11" spans="1:4" x14ac:dyDescent="0.25">
      <c r="A11" s="102" t="s">
        <v>303</v>
      </c>
      <c r="B11" s="102" t="s">
        <v>303</v>
      </c>
      <c r="C11" s="101">
        <v>-2.282</v>
      </c>
      <c r="D11" s="101">
        <v>-191.626</v>
      </c>
    </row>
    <row r="12" spans="1:4" x14ac:dyDescent="0.25">
      <c r="A12" s="102" t="s">
        <v>304</v>
      </c>
      <c r="B12" s="102" t="s">
        <v>304</v>
      </c>
      <c r="C12" s="101">
        <v>-1.4550000000000001</v>
      </c>
      <c r="D12" s="101">
        <v>-139.01</v>
      </c>
    </row>
    <row r="13" spans="1:4" x14ac:dyDescent="0.25">
      <c r="A13" s="102" t="s">
        <v>305</v>
      </c>
      <c r="B13" s="102" t="s">
        <v>305</v>
      </c>
      <c r="C13" s="101">
        <v>-0.91900000000000004</v>
      </c>
      <c r="D13" s="101">
        <v>-101.54300000000001</v>
      </c>
    </row>
    <row r="14" spans="1:4" x14ac:dyDescent="0.25">
      <c r="A14" s="102" t="s">
        <v>306</v>
      </c>
      <c r="B14" s="102" t="s">
        <v>306</v>
      </c>
      <c r="C14" s="101">
        <v>-0.36399999999999999</v>
      </c>
      <c r="D14" s="101">
        <v>-49.526000000000003</v>
      </c>
    </row>
    <row r="15" spans="1:4" x14ac:dyDescent="0.25">
      <c r="A15" s="102" t="s">
        <v>307</v>
      </c>
      <c r="B15" s="102" t="s">
        <v>307</v>
      </c>
      <c r="C15" s="101">
        <v>-0.48799999999999999</v>
      </c>
      <c r="D15" s="101">
        <v>-83.42</v>
      </c>
    </row>
    <row r="16" spans="1:4" x14ac:dyDescent="0.25">
      <c r="A16" s="102" t="s">
        <v>137</v>
      </c>
      <c r="B16" s="102" t="s">
        <v>137</v>
      </c>
      <c r="C16" s="101">
        <v>-0.51300000000000001</v>
      </c>
      <c r="D16" s="101">
        <v>-115.818</v>
      </c>
    </row>
    <row r="17" spans="1:12" x14ac:dyDescent="0.25">
      <c r="A17" s="102" t="s">
        <v>138</v>
      </c>
      <c r="B17" s="102" t="s">
        <v>138</v>
      </c>
      <c r="C17" s="101">
        <v>-4.2039999999999997</v>
      </c>
      <c r="D17" s="101">
        <v>-1023.79</v>
      </c>
    </row>
    <row r="18" spans="1:12" x14ac:dyDescent="0.25">
      <c r="A18" s="102" t="s">
        <v>139</v>
      </c>
      <c r="B18" s="102" t="s">
        <v>139</v>
      </c>
      <c r="C18" s="101">
        <v>-9.1270000000000007</v>
      </c>
      <c r="D18" s="101">
        <v>-1718.2850000000001</v>
      </c>
    </row>
    <row r="19" spans="1:12" x14ac:dyDescent="0.25">
      <c r="A19" s="102" t="s">
        <v>140</v>
      </c>
      <c r="B19" s="102" t="s">
        <v>140</v>
      </c>
      <c r="C19" s="101">
        <v>-8.6859999999999999</v>
      </c>
      <c r="D19" s="101">
        <v>-1558.0630000000001</v>
      </c>
    </row>
    <row r="20" spans="1:12" x14ac:dyDescent="0.25">
      <c r="A20" s="102" t="s">
        <v>141</v>
      </c>
      <c r="B20" s="102" t="s">
        <v>141</v>
      </c>
      <c r="C20" s="101">
        <v>-4.3070000000000004</v>
      </c>
      <c r="D20" s="101">
        <v>-874.38099999999997</v>
      </c>
    </row>
    <row r="21" spans="1:12" x14ac:dyDescent="0.25">
      <c r="A21" s="102" t="s">
        <v>142</v>
      </c>
      <c r="B21" s="102" t="s">
        <v>142</v>
      </c>
      <c r="C21" s="101">
        <v>-1.206</v>
      </c>
      <c r="D21" s="101">
        <v>-263.85899999999998</v>
      </c>
    </row>
    <row r="22" spans="1:12" x14ac:dyDescent="0.25">
      <c r="A22" s="102" t="s">
        <v>143</v>
      </c>
      <c r="B22" s="102" t="s">
        <v>143</v>
      </c>
      <c r="C22" s="101">
        <v>-0.96</v>
      </c>
      <c r="D22" s="101">
        <v>-219.17699999999999</v>
      </c>
    </row>
    <row r="23" spans="1:12" x14ac:dyDescent="0.25">
      <c r="A23" s="102" t="s">
        <v>144</v>
      </c>
      <c r="B23" s="102" t="s">
        <v>144</v>
      </c>
      <c r="C23" s="101">
        <v>-1.2170000000000001</v>
      </c>
      <c r="D23" s="101">
        <v>-288.29700000000003</v>
      </c>
    </row>
    <row r="24" spans="1:12" x14ac:dyDescent="0.25">
      <c r="A24" s="102" t="s">
        <v>145</v>
      </c>
      <c r="B24" s="102" t="s">
        <v>145</v>
      </c>
      <c r="C24" s="101">
        <v>-1.224</v>
      </c>
      <c r="D24" s="101">
        <v>-298.02800000000002</v>
      </c>
    </row>
    <row r="25" spans="1:12" x14ac:dyDescent="0.25">
      <c r="A25" s="102" t="s">
        <v>45</v>
      </c>
      <c r="B25" s="102" t="s">
        <v>45</v>
      </c>
      <c r="C25" s="101">
        <v>3.7999999999999999E-2</v>
      </c>
      <c r="D25" s="101">
        <v>9.468</v>
      </c>
    </row>
    <row r="27" spans="1:12" ht="60" x14ac:dyDescent="0.25">
      <c r="A27" s="103" t="s">
        <v>308</v>
      </c>
    </row>
    <row r="28" spans="1:12" x14ac:dyDescent="0.25">
      <c r="A28" s="101" t="s">
        <v>309</v>
      </c>
    </row>
    <row r="29" spans="1:12" x14ac:dyDescent="0.25">
      <c r="A29" s="101" t="s">
        <v>310</v>
      </c>
      <c r="C29" s="104" t="s">
        <v>137</v>
      </c>
      <c r="D29" s="104" t="s">
        <v>138</v>
      </c>
      <c r="E29" s="104" t="s">
        <v>139</v>
      </c>
      <c r="F29" s="104" t="s">
        <v>140</v>
      </c>
      <c r="G29" s="104" t="s">
        <v>141</v>
      </c>
      <c r="H29" s="104" t="s">
        <v>142</v>
      </c>
      <c r="I29" s="104" t="s">
        <v>143</v>
      </c>
      <c r="J29" s="104" t="s">
        <v>144</v>
      </c>
      <c r="K29" s="104" t="s">
        <v>145</v>
      </c>
      <c r="L29" s="104" t="s">
        <v>45</v>
      </c>
    </row>
    <row r="30" spans="1:12" x14ac:dyDescent="0.25">
      <c r="A30" s="101" t="s">
        <v>311</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312</v>
      </c>
    </row>
    <row r="33" spans="1:18" x14ac:dyDescent="0.25">
      <c r="A33" s="101" t="s">
        <v>313</v>
      </c>
      <c r="C33" s="104" t="s">
        <v>137</v>
      </c>
      <c r="D33" s="104" t="s">
        <v>138</v>
      </c>
      <c r="E33" s="104" t="s">
        <v>139</v>
      </c>
      <c r="F33" s="104" t="s">
        <v>140</v>
      </c>
      <c r="G33" s="104" t="s">
        <v>141</v>
      </c>
      <c r="H33" s="104" t="s">
        <v>142</v>
      </c>
      <c r="I33" s="104" t="s">
        <v>143</v>
      </c>
      <c r="J33" s="104" t="s">
        <v>144</v>
      </c>
      <c r="K33" s="104" t="s">
        <v>145</v>
      </c>
      <c r="L33" s="104" t="s">
        <v>45</v>
      </c>
      <c r="M33" s="104">
        <v>2017</v>
      </c>
      <c r="N33" s="104">
        <v>2018</v>
      </c>
      <c r="O33" s="104">
        <v>2019</v>
      </c>
      <c r="P33" s="104">
        <v>2020</v>
      </c>
      <c r="Q33" s="104">
        <v>2021</v>
      </c>
      <c r="R33" s="104">
        <v>2022</v>
      </c>
    </row>
    <row r="34" spans="1:18" x14ac:dyDescent="0.25">
      <c r="B34" s="101" t="s">
        <v>437</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-1.0048612580988907</v>
      </c>
      <c r="P34" s="101">
        <f>'Budžeta ieņēmumi un izdevumi'!E16</f>
        <v>-0.55307126244675164</v>
      </c>
      <c r="Q34" s="101">
        <f>'Budžeta ieņēmumi un izdevumi'!F16</f>
        <v>-0.74447783716269966</v>
      </c>
      <c r="R34" s="101">
        <f>'Budžeta ieņēmumi un izdevumi'!G16</f>
        <v>-0.80483764269316782</v>
      </c>
    </row>
    <row r="35" spans="1:18" x14ac:dyDescent="0.25">
      <c r="B35" s="101" t="s">
        <v>438</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314</v>
      </c>
      <c r="B51" s="101" t="s">
        <v>315</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293</v>
      </c>
    </row>
    <row r="3" spans="1:4" x14ac:dyDescent="0.25">
      <c r="C3" s="102" t="s">
        <v>295</v>
      </c>
      <c r="D3" s="102" t="s">
        <v>294</v>
      </c>
    </row>
    <row r="4" spans="1:4" x14ac:dyDescent="0.25">
      <c r="A4" s="102" t="s">
        <v>296</v>
      </c>
      <c r="B4" s="102" t="s">
        <v>296</v>
      </c>
      <c r="C4" s="239">
        <v>-57.963000000000001</v>
      </c>
      <c r="D4" s="239">
        <v>-1.4279999999999999</v>
      </c>
    </row>
    <row r="5" spans="1:4" x14ac:dyDescent="0.25">
      <c r="A5" s="102" t="s">
        <v>297</v>
      </c>
      <c r="B5" s="102" t="s">
        <v>297</v>
      </c>
      <c r="C5" s="239">
        <v>-19.689</v>
      </c>
      <c r="D5" s="239">
        <v>-0.42099999999999999</v>
      </c>
    </row>
    <row r="6" spans="1:4" x14ac:dyDescent="0.25">
      <c r="A6" s="102" t="s">
        <v>298</v>
      </c>
      <c r="B6" s="102" t="s">
        <v>298</v>
      </c>
      <c r="C6" s="239">
        <v>76.248999999999995</v>
      </c>
      <c r="D6" s="239">
        <v>1.4139999999999999</v>
      </c>
    </row>
    <row r="7" spans="1:4" x14ac:dyDescent="0.25">
      <c r="A7" s="102" t="s">
        <v>299</v>
      </c>
      <c r="B7" s="102" t="s">
        <v>299</v>
      </c>
      <c r="C7" s="239">
        <v>1.7250000000000001</v>
      </c>
      <c r="D7" s="239">
        <v>2.9000000000000001E-2</v>
      </c>
    </row>
    <row r="8" spans="1:4" x14ac:dyDescent="0.25">
      <c r="A8" s="102" t="s">
        <v>300</v>
      </c>
      <c r="B8" s="102" t="s">
        <v>300</v>
      </c>
      <c r="C8" s="239">
        <v>-234.114</v>
      </c>
      <c r="D8" s="239">
        <v>-3.7330000000000001</v>
      </c>
    </row>
    <row r="9" spans="1:4" x14ac:dyDescent="0.25">
      <c r="A9" s="102" t="s">
        <v>301</v>
      </c>
      <c r="B9" s="102" t="s">
        <v>301</v>
      </c>
      <c r="C9" s="239">
        <v>-187.065</v>
      </c>
      <c r="D9" s="239">
        <v>-2.7309999999999999</v>
      </c>
    </row>
    <row r="10" spans="1:4" x14ac:dyDescent="0.25">
      <c r="A10" s="102" t="s">
        <v>302</v>
      </c>
      <c r="B10" s="102" t="s">
        <v>302</v>
      </c>
      <c r="C10" s="239">
        <v>-145.33699999999999</v>
      </c>
      <c r="D10" s="239">
        <v>-1.948</v>
      </c>
    </row>
    <row r="11" spans="1:4" x14ac:dyDescent="0.25">
      <c r="A11" s="102" t="s">
        <v>303</v>
      </c>
      <c r="B11" s="102" t="s">
        <v>303</v>
      </c>
      <c r="C11" s="239">
        <v>-191.626</v>
      </c>
      <c r="D11" s="239">
        <v>-2.282</v>
      </c>
    </row>
    <row r="12" spans="1:4" x14ac:dyDescent="0.25">
      <c r="A12" s="102" t="s">
        <v>304</v>
      </c>
      <c r="B12" s="102" t="s">
        <v>304</v>
      </c>
      <c r="C12" s="239">
        <v>-139.01</v>
      </c>
      <c r="D12" s="239">
        <v>-1.4550000000000001</v>
      </c>
    </row>
    <row r="13" spans="1:4" x14ac:dyDescent="0.25">
      <c r="A13" s="102" t="s">
        <v>305</v>
      </c>
      <c r="B13" s="102" t="s">
        <v>305</v>
      </c>
      <c r="C13" s="239">
        <v>-101.54300000000001</v>
      </c>
      <c r="D13" s="239">
        <v>-0.91900000000000004</v>
      </c>
    </row>
    <row r="14" spans="1:4" x14ac:dyDescent="0.25">
      <c r="A14" s="102" t="s">
        <v>306</v>
      </c>
      <c r="B14" s="102" t="s">
        <v>306</v>
      </c>
      <c r="C14" s="239">
        <v>-49.526000000000003</v>
      </c>
      <c r="D14" s="239">
        <v>-0.36399999999999999</v>
      </c>
    </row>
    <row r="15" spans="1:4" x14ac:dyDescent="0.25">
      <c r="A15" s="102" t="s">
        <v>307</v>
      </c>
      <c r="B15" s="102" t="s">
        <v>307</v>
      </c>
      <c r="C15" s="239">
        <v>-83.42</v>
      </c>
      <c r="D15" s="239">
        <v>-0.48799999999999999</v>
      </c>
    </row>
    <row r="16" spans="1:4" x14ac:dyDescent="0.25">
      <c r="A16" s="102" t="s">
        <v>137</v>
      </c>
      <c r="B16" s="102" t="s">
        <v>137</v>
      </c>
      <c r="C16" s="239">
        <v>-115.818</v>
      </c>
      <c r="D16" s="239">
        <v>-0.51300000000000001</v>
      </c>
    </row>
    <row r="17" spans="1:4" x14ac:dyDescent="0.25">
      <c r="A17" s="102" t="s">
        <v>138</v>
      </c>
      <c r="B17" s="102" t="s">
        <v>138</v>
      </c>
      <c r="C17" s="239">
        <v>-1023.79</v>
      </c>
      <c r="D17" s="239">
        <v>-4.2039999999999997</v>
      </c>
    </row>
    <row r="18" spans="1:4" x14ac:dyDescent="0.25">
      <c r="A18" s="102" t="s">
        <v>139</v>
      </c>
      <c r="B18" s="102" t="s">
        <v>139</v>
      </c>
      <c r="C18" s="239">
        <v>-1718.2850000000001</v>
      </c>
      <c r="D18" s="239">
        <v>-9.1270000000000007</v>
      </c>
    </row>
    <row r="19" spans="1:4" x14ac:dyDescent="0.25">
      <c r="A19" s="102" t="s">
        <v>140</v>
      </c>
      <c r="B19" s="102" t="s">
        <v>140</v>
      </c>
      <c r="C19" s="239">
        <v>-1558.0630000000001</v>
      </c>
      <c r="D19" s="239">
        <v>-8.6859999999999999</v>
      </c>
    </row>
    <row r="20" spans="1:4" x14ac:dyDescent="0.25">
      <c r="A20" s="102" t="s">
        <v>141</v>
      </c>
      <c r="B20" s="102" t="s">
        <v>141</v>
      </c>
      <c r="C20" s="239">
        <v>-874.38099999999997</v>
      </c>
      <c r="D20" s="239">
        <v>-4.3070000000000004</v>
      </c>
    </row>
    <row r="21" spans="1:4" x14ac:dyDescent="0.25">
      <c r="A21" s="102" t="s">
        <v>142</v>
      </c>
      <c r="B21" s="102" t="s">
        <v>142</v>
      </c>
      <c r="C21" s="239">
        <v>-263.85899999999998</v>
      </c>
      <c r="D21" s="239">
        <v>-1.206</v>
      </c>
    </row>
    <row r="22" spans="1:4" x14ac:dyDescent="0.25">
      <c r="A22" s="102" t="s">
        <v>143</v>
      </c>
      <c r="B22" s="102" t="s">
        <v>143</v>
      </c>
      <c r="C22" s="239">
        <v>-264.13</v>
      </c>
      <c r="D22" s="239">
        <v>-1.159</v>
      </c>
    </row>
    <row r="23" spans="1:4" x14ac:dyDescent="0.25">
      <c r="A23" s="102" t="s">
        <v>144</v>
      </c>
      <c r="B23" s="102" t="s">
        <v>144</v>
      </c>
      <c r="C23" s="239">
        <v>-351.64100000000002</v>
      </c>
      <c r="D23" s="239">
        <v>-1.4890000000000001</v>
      </c>
    </row>
    <row r="24" spans="1:4" x14ac:dyDescent="0.25">
      <c r="A24" s="102" t="s">
        <v>145</v>
      </c>
      <c r="B24" s="102" t="s">
        <v>145</v>
      </c>
      <c r="C24" s="239">
        <v>-330.791</v>
      </c>
      <c r="D24" s="239">
        <v>-1.36</v>
      </c>
    </row>
    <row r="25" spans="1:4" x14ac:dyDescent="0.25">
      <c r="A25" s="102" t="s">
        <v>45</v>
      </c>
      <c r="B25" s="102" t="s">
        <v>45</v>
      </c>
      <c r="C25" s="239">
        <v>15.624000000000001</v>
      </c>
      <c r="D25" s="239">
        <v>6.3E-2</v>
      </c>
    </row>
    <row r="26" spans="1:4" x14ac:dyDescent="0.25">
      <c r="A26" s="102" t="s">
        <v>510</v>
      </c>
      <c r="B26" s="102" t="s">
        <v>510</v>
      </c>
      <c r="C26" s="239">
        <v>-131.107</v>
      </c>
      <c r="D26" s="239">
        <v>-0.48799999999999999</v>
      </c>
    </row>
    <row r="28" spans="1:4" ht="60" x14ac:dyDescent="0.25">
      <c r="A28" s="103" t="s">
        <v>308</v>
      </c>
    </row>
    <row r="29" spans="1:4" x14ac:dyDescent="0.25">
      <c r="A29" s="101" t="s">
        <v>309</v>
      </c>
    </row>
    <row r="30" spans="1:4" x14ac:dyDescent="0.25">
      <c r="A30" s="101" t="s">
        <v>310</v>
      </c>
    </row>
    <row r="31" spans="1:4" x14ac:dyDescent="0.25">
      <c r="A31" s="101" t="s">
        <v>311</v>
      </c>
    </row>
    <row r="34" spans="1:1" x14ac:dyDescent="0.25">
      <c r="A34" s="101" t="s">
        <v>313</v>
      </c>
    </row>
    <row r="35" spans="1:1" x14ac:dyDescent="0.25">
      <c r="A35" s="101" t="s">
        <v>514</v>
      </c>
    </row>
    <row r="37" spans="1:1" x14ac:dyDescent="0.25">
      <c r="A37" s="101" t="s">
        <v>511</v>
      </c>
    </row>
    <row r="38" spans="1:1" x14ac:dyDescent="0.25">
      <c r="A38" s="101" t="s">
        <v>515</v>
      </c>
    </row>
    <row r="40" spans="1:1" x14ac:dyDescent="0.25">
      <c r="A40" s="101" t="s">
        <v>516</v>
      </c>
    </row>
    <row r="41" spans="1:1" x14ac:dyDescent="0.25">
      <c r="A41" s="101" t="s">
        <v>517</v>
      </c>
    </row>
    <row r="43" spans="1:1" x14ac:dyDescent="0.25">
      <c r="A43" s="101" t="s">
        <v>518</v>
      </c>
    </row>
    <row r="45" spans="1:1" x14ac:dyDescent="0.25">
      <c r="A45" s="101" t="s">
        <v>519</v>
      </c>
    </row>
    <row r="46" spans="1:1" x14ac:dyDescent="0.25">
      <c r="A46" s="101" t="s">
        <v>520</v>
      </c>
    </row>
    <row r="56" spans="1:1" x14ac:dyDescent="0.25">
      <c r="A56" s="101" t="s">
        <v>314</v>
      </c>
    </row>
    <row r="57" spans="1:1" x14ac:dyDescent="0.25">
      <c r="A57" s="101" t="s">
        <v>315</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71" customFormat="1" ht="15.75" customHeight="1" x14ac:dyDescent="0.25">
      <c r="A1" s="271" t="s">
        <v>358</v>
      </c>
    </row>
    <row r="2" spans="1:3" ht="5.0999999999999996" customHeight="1" x14ac:dyDescent="0.25">
      <c r="A2" s="27"/>
      <c r="B2" s="27"/>
      <c r="C2" s="19"/>
    </row>
    <row r="3" spans="1:3" ht="15.75" customHeight="1" x14ac:dyDescent="0.25">
      <c r="A3" s="163" t="s">
        <v>359</v>
      </c>
      <c r="B3" s="15"/>
      <c r="C3" s="19"/>
    </row>
    <row r="4" spans="1:3" ht="5.0999999999999996" customHeight="1" x14ac:dyDescent="0.25">
      <c r="A4" s="163"/>
      <c r="B4" s="32"/>
      <c r="C4" s="19"/>
    </row>
    <row r="5" spans="1:3" ht="15.75" customHeight="1" x14ac:dyDescent="0.25">
      <c r="A5" s="164" t="s">
        <v>360</v>
      </c>
      <c r="B5" s="15"/>
      <c r="C5" s="19"/>
    </row>
    <row r="6" spans="1:3" ht="5.0999999999999996" customHeight="1" x14ac:dyDescent="0.25">
      <c r="A6" s="163"/>
      <c r="B6" s="32"/>
      <c r="C6" s="19"/>
    </row>
    <row r="7" spans="1:3" ht="15.75" customHeight="1" x14ac:dyDescent="0.25">
      <c r="A7" s="164" t="s">
        <v>361</v>
      </c>
      <c r="B7" s="15"/>
      <c r="C7" s="19"/>
    </row>
    <row r="8" spans="1:3" ht="5.0999999999999996" customHeight="1" x14ac:dyDescent="0.25">
      <c r="A8" s="32"/>
      <c r="B8" s="32"/>
      <c r="C8" s="19"/>
    </row>
    <row r="9" spans="1:3" ht="15.75" customHeight="1" x14ac:dyDescent="0.25">
      <c r="A9" s="162" t="s">
        <v>362</v>
      </c>
      <c r="B9" s="32"/>
      <c r="C9" s="19"/>
    </row>
    <row r="10" spans="1:3" ht="5.0999999999999996" customHeight="1" x14ac:dyDescent="0.25">
      <c r="A10" s="32"/>
      <c r="B10" s="32"/>
      <c r="C10" s="19"/>
    </row>
    <row r="11" spans="1:3" ht="15.75" customHeight="1" x14ac:dyDescent="0.25">
      <c r="A11" s="164" t="s">
        <v>363</v>
      </c>
      <c r="B11" s="15"/>
      <c r="C11" s="19"/>
    </row>
    <row r="12" spans="1:3" ht="15.75" customHeight="1" x14ac:dyDescent="0.25">
      <c r="A12" s="164" t="s">
        <v>364</v>
      </c>
      <c r="B12" s="15"/>
      <c r="C12" s="19"/>
    </row>
    <row r="13" spans="1:3" ht="15.75" customHeight="1" x14ac:dyDescent="0.25">
      <c r="A13" s="164" t="s">
        <v>365</v>
      </c>
      <c r="B13" s="15"/>
      <c r="C13" s="19"/>
    </row>
    <row r="14" spans="1:3" ht="15.75" customHeight="1" x14ac:dyDescent="0.25">
      <c r="A14" s="164" t="s">
        <v>366</v>
      </c>
      <c r="B14" s="15"/>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pageMargins left="0.70866141732283472" right="0.70866141732283472" top="0.74803149606299213" bottom="0.74803149606299213" header="0.31496062992125984" footer="0.31496062992125984"/>
  <pageSetup paperSize="9" scale="99" orientation="landscape" verticalDpi="0" r:id="rId1"/>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316</v>
      </c>
      <c r="B1" s="107"/>
      <c r="C1" s="107"/>
      <c r="D1" s="107"/>
      <c r="E1" s="107"/>
      <c r="F1" s="107"/>
      <c r="G1" s="107"/>
      <c r="H1" s="108" t="s">
        <v>317</v>
      </c>
    </row>
    <row r="2" spans="1:10" ht="15.75" x14ac:dyDescent="0.25">
      <c r="A2" s="107" t="s">
        <v>318</v>
      </c>
      <c r="B2" s="107"/>
      <c r="C2" s="107"/>
      <c r="D2" s="107"/>
      <c r="E2" s="107"/>
      <c r="F2" s="107"/>
      <c r="G2" s="107"/>
      <c r="H2" s="108" t="s">
        <v>319</v>
      </c>
    </row>
    <row r="3" spans="1:10" s="111" customFormat="1" ht="12.75" x14ac:dyDescent="0.2">
      <c r="A3" s="109" t="s">
        <v>320</v>
      </c>
      <c r="B3" s="110"/>
      <c r="C3" s="110"/>
      <c r="D3" s="110"/>
      <c r="E3" s="110"/>
      <c r="F3" s="110"/>
      <c r="G3" s="110"/>
    </row>
    <row r="4" spans="1:10" s="111" customFormat="1" ht="12.75" x14ac:dyDescent="0.2">
      <c r="A4" s="109" t="s">
        <v>321</v>
      </c>
      <c r="B4" s="110"/>
      <c r="C4" s="110"/>
      <c r="D4" s="110"/>
      <c r="E4" s="110"/>
      <c r="F4" s="110"/>
      <c r="G4" s="110"/>
    </row>
    <row r="5" spans="1:10" ht="8.25" customHeight="1" x14ac:dyDescent="0.25">
      <c r="B5" s="112"/>
      <c r="C5" s="112"/>
      <c r="D5" s="112"/>
      <c r="E5" s="112"/>
      <c r="F5" s="112"/>
      <c r="G5" s="112"/>
    </row>
    <row r="6" spans="1:10" x14ac:dyDescent="0.25">
      <c r="A6" s="113" t="s">
        <v>322</v>
      </c>
      <c r="B6" s="114" t="s">
        <v>154</v>
      </c>
      <c r="C6" s="115">
        <v>2013</v>
      </c>
      <c r="D6" s="115">
        <v>2014</v>
      </c>
      <c r="E6" s="115">
        <v>2015</v>
      </c>
      <c r="F6" s="115">
        <v>2016</v>
      </c>
      <c r="G6" s="116">
        <v>2017</v>
      </c>
      <c r="H6" s="117" t="s">
        <v>323</v>
      </c>
    </row>
    <row r="7" spans="1:10" ht="45" x14ac:dyDescent="0.25">
      <c r="A7" s="118" t="s">
        <v>1</v>
      </c>
      <c r="B7" s="119" t="s">
        <v>324</v>
      </c>
      <c r="C7" s="120"/>
      <c r="D7" s="120">
        <f>(1+D11/100)/(1+D15/100)*100-100</f>
        <v>3.0391698646865279</v>
      </c>
      <c r="E7" s="120">
        <f>(1+E11/100)/(1+E15/100)*100-100</f>
        <v>3.9639634612129555</v>
      </c>
      <c r="F7" s="120">
        <f>(1+F11/100)/(1+F15/100)*100-100</f>
        <v>2.6095734711495169</v>
      </c>
      <c r="G7" s="120">
        <f>(1+G11/100)/(1+G15/100)*100-100</f>
        <v>5.0350415319658595</v>
      </c>
      <c r="H7" s="119" t="s">
        <v>325</v>
      </c>
      <c r="I7" s="121"/>
    </row>
    <row r="8" spans="1:10" ht="30" x14ac:dyDescent="0.25">
      <c r="A8" s="118" t="s">
        <v>2</v>
      </c>
      <c r="B8" s="119" t="s">
        <v>326</v>
      </c>
      <c r="C8" s="120"/>
      <c r="D8" s="120">
        <f>(1+D12/100)/(1+D15/100)*100-100</f>
        <v>4.2759291435279039</v>
      </c>
      <c r="E8" s="120">
        <f>(1+E12/100)/(1+E15/100)*100-100</f>
        <v>3.0689482260188612</v>
      </c>
      <c r="F8" s="120">
        <f>(1+F12/100)/(1+F15/100)*100-100</f>
        <v>7.029328760683029E-2</v>
      </c>
      <c r="G8" s="120">
        <f>(1+G12/100)/(1+G15/100)*100-100</f>
        <v>2.8252551833498813</v>
      </c>
      <c r="H8" s="119" t="s">
        <v>327</v>
      </c>
      <c r="I8" s="121"/>
    </row>
    <row r="9" spans="1:10" ht="30" x14ac:dyDescent="0.25">
      <c r="A9" s="122" t="s">
        <v>3</v>
      </c>
      <c r="B9" s="123" t="s">
        <v>328</v>
      </c>
      <c r="C9" s="124"/>
      <c r="D9" s="125">
        <v>1.4758629305202589</v>
      </c>
      <c r="E9" s="125">
        <v>1.9393386180406154</v>
      </c>
      <c r="F9" s="126">
        <v>2.4147435962267965</v>
      </c>
      <c r="G9" s="126">
        <v>2.7355505529511417</v>
      </c>
      <c r="H9" s="127" t="s">
        <v>329</v>
      </c>
      <c r="I9" s="121"/>
    </row>
    <row r="10" spans="1:10" s="112" customFormat="1" ht="6.75" customHeight="1" x14ac:dyDescent="0.25">
      <c r="A10" s="128"/>
      <c r="B10" s="129"/>
      <c r="C10" s="130"/>
      <c r="D10" s="130"/>
      <c r="E10" s="130"/>
      <c r="F10" s="130"/>
      <c r="G10" s="130"/>
      <c r="H10" s="130"/>
      <c r="I10" s="131"/>
      <c r="J10" s="132"/>
    </row>
    <row r="11" spans="1:10" ht="45" x14ac:dyDescent="0.25">
      <c r="A11" s="133" t="s">
        <v>330</v>
      </c>
      <c r="B11" s="134" t="s">
        <v>331</v>
      </c>
      <c r="C11" s="135"/>
      <c r="D11" s="135">
        <f t="shared" ref="D11:G12" si="0">(D13-C13)/C13*100</f>
        <v>4.8694688769084014</v>
      </c>
      <c r="E11" s="135">
        <f t="shared" si="0"/>
        <v>3.9632074465624769</v>
      </c>
      <c r="F11" s="136">
        <f t="shared" si="0"/>
        <v>2.890629280424291</v>
      </c>
      <c r="G11" s="136">
        <f t="shared" si="0"/>
        <v>8.3126565105808439</v>
      </c>
      <c r="H11" s="134" t="s">
        <v>332</v>
      </c>
      <c r="I11" s="121"/>
    </row>
    <row r="12" spans="1:10" ht="30" x14ac:dyDescent="0.25">
      <c r="A12" s="118" t="s">
        <v>333</v>
      </c>
      <c r="B12" s="119" t="s">
        <v>334</v>
      </c>
      <c r="C12" s="120"/>
      <c r="D12" s="120">
        <f t="shared" si="0"/>
        <v>6.1281968817147749</v>
      </c>
      <c r="E12" s="120">
        <f t="shared" si="0"/>
        <v>3.0681987198219605</v>
      </c>
      <c r="F12" s="137">
        <f t="shared" si="0"/>
        <v>0.34439380584181428</v>
      </c>
      <c r="G12" s="137">
        <f t="shared" si="0"/>
        <v>6.0339138524311782</v>
      </c>
      <c r="H12" s="119" t="s">
        <v>335</v>
      </c>
      <c r="I12" s="121"/>
    </row>
    <row r="13" spans="1:10" ht="30" x14ac:dyDescent="0.25">
      <c r="A13" s="118" t="s">
        <v>6</v>
      </c>
      <c r="B13" s="119" t="s">
        <v>336</v>
      </c>
      <c r="C13" s="120">
        <v>6853.7565594390471</v>
      </c>
      <c r="D13" s="120">
        <v>7187.4981019999996</v>
      </c>
      <c r="E13" s="120">
        <v>7472.3535620000002</v>
      </c>
      <c r="F13" s="137">
        <v>7688.3516019999997</v>
      </c>
      <c r="G13" s="137">
        <v>8327.4578619999993</v>
      </c>
      <c r="H13" s="138" t="s">
        <v>337</v>
      </c>
      <c r="I13" s="121"/>
    </row>
    <row r="14" spans="1:10" x14ac:dyDescent="0.25">
      <c r="A14" s="118" t="s">
        <v>7</v>
      </c>
      <c r="B14" s="119" t="s">
        <v>338</v>
      </c>
      <c r="C14" s="120">
        <v>6835.2477589768987</v>
      </c>
      <c r="D14" s="120">
        <v>7254.1251990000001</v>
      </c>
      <c r="E14" s="120">
        <v>7476.6961754900003</v>
      </c>
      <c r="F14" s="137">
        <v>7502.4454539999997</v>
      </c>
      <c r="G14" s="137">
        <v>7955.1365495199989</v>
      </c>
      <c r="H14" s="139" t="s">
        <v>339</v>
      </c>
      <c r="I14" s="121"/>
    </row>
    <row r="15" spans="1:10" x14ac:dyDescent="0.25">
      <c r="A15" s="118" t="s">
        <v>8</v>
      </c>
      <c r="B15" s="119" t="s">
        <v>340</v>
      </c>
      <c r="C15" s="120">
        <v>1.4516890048284097</v>
      </c>
      <c r="D15" s="120">
        <v>1.7763138179640379</v>
      </c>
      <c r="E15" s="120">
        <v>-7.2718913874325608E-4</v>
      </c>
      <c r="F15" s="137">
        <v>0.27390797931130351</v>
      </c>
      <c r="G15" s="137">
        <v>3.1204966750239151</v>
      </c>
      <c r="H15" s="119" t="s">
        <v>341</v>
      </c>
      <c r="I15" s="121"/>
    </row>
    <row r="16" spans="1:10" s="143" customFormat="1" ht="28.5" customHeight="1" x14ac:dyDescent="0.2">
      <c r="A16" s="140" t="s">
        <v>342</v>
      </c>
      <c r="B16" s="141"/>
      <c r="C16" s="141"/>
      <c r="D16" s="141"/>
      <c r="E16" s="141"/>
      <c r="F16" s="141"/>
      <c r="G16" s="141"/>
      <c r="H16" s="142" t="s">
        <v>343</v>
      </c>
    </row>
    <row r="31" spans="9:21" x14ac:dyDescent="0.25">
      <c r="J31" s="145">
        <v>2011</v>
      </c>
      <c r="K31" s="145">
        <v>2012</v>
      </c>
      <c r="L31" s="145">
        <v>2013</v>
      </c>
      <c r="M31" s="145">
        <v>2014</v>
      </c>
      <c r="N31" s="145">
        <v>2015</v>
      </c>
      <c r="O31" s="145">
        <v>2016</v>
      </c>
      <c r="P31" s="145" t="s">
        <v>134</v>
      </c>
      <c r="Q31" s="145" t="s">
        <v>135</v>
      </c>
      <c r="R31" s="104" t="s">
        <v>150</v>
      </c>
      <c r="S31" s="104" t="s">
        <v>151</v>
      </c>
      <c r="T31" s="104" t="s">
        <v>436</v>
      </c>
      <c r="U31" s="104" t="s">
        <v>369</v>
      </c>
    </row>
    <row r="32" spans="9:21" x14ac:dyDescent="0.25">
      <c r="I32" t="s">
        <v>129</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11437.47091172931</v>
      </c>
      <c r="S32">
        <f>'Budžeta ieņēmumi un izdevumi'!E3</f>
        <v>12000.071329072516</v>
      </c>
      <c r="T32">
        <f>'Budžeta ieņēmumi un izdevumi'!F3</f>
        <v>12321.035405259707</v>
      </c>
      <c r="U32">
        <f>'Budžeta ieņēmumi un izdevumi'!G3</f>
        <v>12979.233495137727</v>
      </c>
    </row>
    <row r="34" spans="10:21" x14ac:dyDescent="0.25">
      <c r="K34" s="104" t="s">
        <v>142</v>
      </c>
      <c r="L34" s="104" t="s">
        <v>143</v>
      </c>
      <c r="M34" s="104" t="s">
        <v>144</v>
      </c>
      <c r="N34" s="104" t="s">
        <v>145</v>
      </c>
      <c r="O34" s="104" t="s">
        <v>45</v>
      </c>
      <c r="P34" s="104">
        <v>2017</v>
      </c>
      <c r="Q34" s="104">
        <v>2018</v>
      </c>
      <c r="R34" s="104">
        <v>2019</v>
      </c>
      <c r="S34" s="104">
        <v>2020</v>
      </c>
      <c r="T34" s="104">
        <v>2021</v>
      </c>
      <c r="U34" s="104">
        <v>2022</v>
      </c>
    </row>
    <row r="35" spans="10:21" x14ac:dyDescent="0.25">
      <c r="J35" t="s">
        <v>344</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5.0098290524686666</v>
      </c>
      <c r="S35" s="144">
        <f t="shared" ref="S35" si="3">(S32-R32)/R32*100</f>
        <v>4.9189232627140571</v>
      </c>
      <c r="T35" s="144">
        <f t="shared" ref="T35" si="4">(T32-S32)/S32*100</f>
        <v>2.6746847363281283</v>
      </c>
      <c r="U35" s="144">
        <f t="shared" ref="U35" si="5">(U32-T32)/T32*100</f>
        <v>5.3420680018259104</v>
      </c>
    </row>
    <row r="36" spans="10:21" x14ac:dyDescent="0.25">
      <c r="J36" t="s">
        <v>345</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RowHeight="14.25" x14ac:dyDescent="0.2"/>
  <cols>
    <col min="1" max="16384" width="9.140625" style="59"/>
  </cols>
  <sheetData>
    <row r="1" spans="1:11" x14ac:dyDescent="0.2">
      <c r="A1" s="58" t="s">
        <v>148</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149</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149</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RowHeight="14.25" x14ac:dyDescent="0.2"/>
  <cols>
    <col min="1" max="16384" width="9.140625" style="227"/>
  </cols>
  <sheetData>
    <row r="1" spans="1:12" x14ac:dyDescent="0.2">
      <c r="A1" s="230" t="s">
        <v>148</v>
      </c>
    </row>
    <row r="3" spans="1:12" x14ac:dyDescent="0.2">
      <c r="A3" s="230" t="s">
        <v>24</v>
      </c>
      <c r="B3" s="231">
        <v>43236.673888888894</v>
      </c>
    </row>
    <row r="4" spans="1:12" x14ac:dyDescent="0.2">
      <c r="A4" s="230" t="s">
        <v>25</v>
      </c>
      <c r="B4" s="231">
        <v>43246.861071828709</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149</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510</v>
      </c>
    </row>
    <row r="12" spans="1:12" x14ac:dyDescent="0.2">
      <c r="A12" s="232" t="s">
        <v>47</v>
      </c>
      <c r="B12" s="233">
        <v>6414.1</v>
      </c>
      <c r="C12" s="233">
        <v>6885</v>
      </c>
      <c r="D12" s="233">
        <v>5245.2</v>
      </c>
      <c r="E12" s="233">
        <v>5120.3</v>
      </c>
      <c r="F12" s="233">
        <v>5757.3</v>
      </c>
      <c r="G12" s="233">
        <v>6385.9</v>
      </c>
      <c r="H12" s="233">
        <v>6754.8</v>
      </c>
      <c r="I12" s="233">
        <v>7102.7</v>
      </c>
      <c r="J12" s="233">
        <v>7372.7</v>
      </c>
      <c r="K12" s="233">
        <v>7803.6</v>
      </c>
      <c r="L12" s="234" t="s">
        <v>50</v>
      </c>
    </row>
    <row r="14" spans="1:12" x14ac:dyDescent="0.2">
      <c r="A14" s="230" t="s">
        <v>49</v>
      </c>
    </row>
    <row r="15" spans="1:12" x14ac:dyDescent="0.2">
      <c r="A15" s="230" t="s">
        <v>50</v>
      </c>
      <c r="B15" s="230" t="s">
        <v>51</v>
      </c>
    </row>
    <row r="17" spans="1:12" x14ac:dyDescent="0.2">
      <c r="A17" s="230" t="s">
        <v>31</v>
      </c>
      <c r="B17" s="230" t="s">
        <v>62</v>
      </c>
    </row>
    <row r="18" spans="1:12" x14ac:dyDescent="0.2">
      <c r="A18" s="230" t="s">
        <v>34</v>
      </c>
      <c r="B18" s="230" t="s">
        <v>35</v>
      </c>
    </row>
    <row r="19" spans="1:12" x14ac:dyDescent="0.2">
      <c r="A19" s="230" t="s">
        <v>40</v>
      </c>
      <c r="B19" s="230" t="s">
        <v>149</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510</v>
      </c>
    </row>
    <row r="22" spans="1:12" x14ac:dyDescent="0.2">
      <c r="A22" s="232" t="s">
        <v>47</v>
      </c>
      <c r="B22" s="233">
        <v>28.4</v>
      </c>
      <c r="C22" s="233">
        <v>28.3</v>
      </c>
      <c r="D22" s="233">
        <v>27.9</v>
      </c>
      <c r="E22" s="233">
        <v>28.5</v>
      </c>
      <c r="F22" s="233">
        <v>28.4</v>
      </c>
      <c r="G22" s="233">
        <v>29.2</v>
      </c>
      <c r="H22" s="233">
        <v>29.6</v>
      </c>
      <c r="I22" s="233">
        <v>30.1</v>
      </c>
      <c r="J22" s="233">
        <v>30.4</v>
      </c>
      <c r="K22" s="233">
        <v>31.4</v>
      </c>
      <c r="L22" s="234" t="s">
        <v>50</v>
      </c>
    </row>
    <row r="24" spans="1:12" x14ac:dyDescent="0.2">
      <c r="A24" s="230" t="s">
        <v>49</v>
      </c>
    </row>
    <row r="25" spans="1:12"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RowHeight="14.25" x14ac:dyDescent="0.2"/>
  <cols>
    <col min="1" max="16384" width="9.140625" style="59"/>
  </cols>
  <sheetData>
    <row r="1" spans="1:11" x14ac:dyDescent="0.2">
      <c r="A1" s="58" t="s">
        <v>136</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137</v>
      </c>
      <c r="C11" s="61" t="s">
        <v>138</v>
      </c>
      <c r="D11" s="61" t="s">
        <v>139</v>
      </c>
      <c r="E11" s="61" t="s">
        <v>140</v>
      </c>
      <c r="F11" s="61" t="s">
        <v>141</v>
      </c>
      <c r="G11" s="61" t="s">
        <v>142</v>
      </c>
      <c r="H11" s="61" t="s">
        <v>143</v>
      </c>
      <c r="I11" s="61" t="s">
        <v>144</v>
      </c>
      <c r="J11" s="61" t="s">
        <v>145</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146</v>
      </c>
    </row>
    <row r="21" spans="1:11" x14ac:dyDescent="0.2">
      <c r="A21" s="61" t="s">
        <v>44</v>
      </c>
      <c r="B21" s="61" t="s">
        <v>137</v>
      </c>
      <c r="C21" s="61" t="s">
        <v>138</v>
      </c>
      <c r="D21" s="61" t="s">
        <v>139</v>
      </c>
      <c r="E21" s="61" t="s">
        <v>140</v>
      </c>
      <c r="F21" s="61" t="s">
        <v>141</v>
      </c>
      <c r="G21" s="61" t="s">
        <v>142</v>
      </c>
      <c r="H21" s="61" t="s">
        <v>143</v>
      </c>
      <c r="I21" s="61" t="s">
        <v>144</v>
      </c>
      <c r="J21" s="61" t="s">
        <v>145</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147</v>
      </c>
    </row>
    <row r="31" spans="1:11" x14ac:dyDescent="0.2">
      <c r="A31" s="61" t="s">
        <v>44</v>
      </c>
      <c r="B31" s="61" t="s">
        <v>137</v>
      </c>
      <c r="C31" s="61" t="s">
        <v>138</v>
      </c>
      <c r="D31" s="61" t="s">
        <v>139</v>
      </c>
      <c r="E31" s="61" t="s">
        <v>140</v>
      </c>
      <c r="F31" s="61" t="s">
        <v>141</v>
      </c>
      <c r="G31" s="61" t="s">
        <v>142</v>
      </c>
      <c r="H31" s="61" t="s">
        <v>143</v>
      </c>
      <c r="I31" s="61" t="s">
        <v>144</v>
      </c>
      <c r="J31" s="61" t="s">
        <v>145</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137</v>
      </c>
      <c r="C41" s="61" t="s">
        <v>138</v>
      </c>
      <c r="D41" s="61" t="s">
        <v>139</v>
      </c>
      <c r="E41" s="61" t="s">
        <v>140</v>
      </c>
      <c r="F41" s="61" t="s">
        <v>141</v>
      </c>
      <c r="G41" s="61" t="s">
        <v>142</v>
      </c>
      <c r="H41" s="61" t="s">
        <v>143</v>
      </c>
      <c r="I41" s="61" t="s">
        <v>144</v>
      </c>
      <c r="J41" s="61" t="s">
        <v>145</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146</v>
      </c>
    </row>
    <row r="51" spans="1:11" x14ac:dyDescent="0.2">
      <c r="A51" s="61" t="s">
        <v>44</v>
      </c>
      <c r="B51" s="61" t="s">
        <v>137</v>
      </c>
      <c r="C51" s="61" t="s">
        <v>138</v>
      </c>
      <c r="D51" s="61" t="s">
        <v>139</v>
      </c>
      <c r="E51" s="61" t="s">
        <v>140</v>
      </c>
      <c r="F51" s="61" t="s">
        <v>141</v>
      </c>
      <c r="G51" s="61" t="s">
        <v>142</v>
      </c>
      <c r="H51" s="61" t="s">
        <v>143</v>
      </c>
      <c r="I51" s="61" t="s">
        <v>144</v>
      </c>
      <c r="J51" s="61" t="s">
        <v>145</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147</v>
      </c>
    </row>
    <row r="61" spans="1:11" x14ac:dyDescent="0.2">
      <c r="A61" s="61" t="s">
        <v>44</v>
      </c>
      <c r="B61" s="61" t="s">
        <v>137</v>
      </c>
      <c r="C61" s="61" t="s">
        <v>138</v>
      </c>
      <c r="D61" s="61" t="s">
        <v>139</v>
      </c>
      <c r="E61" s="61" t="s">
        <v>140</v>
      </c>
      <c r="F61" s="61" t="s">
        <v>141</v>
      </c>
      <c r="G61" s="61" t="s">
        <v>142</v>
      </c>
      <c r="H61" s="61" t="s">
        <v>143</v>
      </c>
      <c r="I61" s="61" t="s">
        <v>144</v>
      </c>
      <c r="J61" s="61" t="s">
        <v>145</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RowHeight="14.25" x14ac:dyDescent="0.2"/>
  <cols>
    <col min="1" max="16384" width="9.140625" style="227"/>
  </cols>
  <sheetData>
    <row r="1" spans="1:12" x14ac:dyDescent="0.2">
      <c r="A1" s="230" t="s">
        <v>136</v>
      </c>
    </row>
    <row r="3" spans="1:12" x14ac:dyDescent="0.2">
      <c r="A3" s="230" t="s">
        <v>24</v>
      </c>
      <c r="B3" s="231">
        <v>43236.521863425922</v>
      </c>
    </row>
    <row r="4" spans="1:12" x14ac:dyDescent="0.2">
      <c r="A4" s="230" t="s">
        <v>25</v>
      </c>
      <c r="B4" s="231">
        <v>43246.852842708337</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41</v>
      </c>
    </row>
    <row r="11" spans="1:12" x14ac:dyDescent="0.2">
      <c r="A11" s="232" t="s">
        <v>44</v>
      </c>
      <c r="B11" s="232" t="s">
        <v>137</v>
      </c>
      <c r="C11" s="232" t="s">
        <v>138</v>
      </c>
      <c r="D11" s="232" t="s">
        <v>139</v>
      </c>
      <c r="E11" s="232" t="s">
        <v>140</v>
      </c>
      <c r="F11" s="232" t="s">
        <v>141</v>
      </c>
      <c r="G11" s="232" t="s">
        <v>142</v>
      </c>
      <c r="H11" s="232" t="s">
        <v>143</v>
      </c>
      <c r="I11" s="232" t="s">
        <v>144</v>
      </c>
      <c r="J11" s="232" t="s">
        <v>145</v>
      </c>
      <c r="K11" s="232" t="s">
        <v>45</v>
      </c>
      <c r="L11" s="232" t="s">
        <v>510</v>
      </c>
    </row>
    <row r="12" spans="1:12" x14ac:dyDescent="0.2">
      <c r="A12" s="232" t="s">
        <v>47</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49</v>
      </c>
    </row>
    <row r="15" spans="1:12" x14ac:dyDescent="0.2">
      <c r="A15" s="230" t="s">
        <v>50</v>
      </c>
      <c r="B15" s="230" t="s">
        <v>51</v>
      </c>
    </row>
    <row r="17" spans="1:12" x14ac:dyDescent="0.2">
      <c r="A17" s="230" t="s">
        <v>31</v>
      </c>
      <c r="B17" s="230" t="s">
        <v>32</v>
      </c>
    </row>
    <row r="18" spans="1:12" x14ac:dyDescent="0.2">
      <c r="A18" s="230" t="s">
        <v>34</v>
      </c>
      <c r="B18" s="230" t="s">
        <v>35</v>
      </c>
    </row>
    <row r="19" spans="1:12" x14ac:dyDescent="0.2">
      <c r="A19" s="230" t="s">
        <v>40</v>
      </c>
      <c r="B19" s="230" t="s">
        <v>146</v>
      </c>
    </row>
    <row r="21" spans="1:12" x14ac:dyDescent="0.2">
      <c r="A21" s="232" t="s">
        <v>44</v>
      </c>
      <c r="B21" s="232" t="s">
        <v>137</v>
      </c>
      <c r="C21" s="232" t="s">
        <v>138</v>
      </c>
      <c r="D21" s="232" t="s">
        <v>139</v>
      </c>
      <c r="E21" s="232" t="s">
        <v>140</v>
      </c>
      <c r="F21" s="232" t="s">
        <v>141</v>
      </c>
      <c r="G21" s="232" t="s">
        <v>142</v>
      </c>
      <c r="H21" s="232" t="s">
        <v>143</v>
      </c>
      <c r="I21" s="232" t="s">
        <v>144</v>
      </c>
      <c r="J21" s="232" t="s">
        <v>145</v>
      </c>
      <c r="K21" s="232" t="s">
        <v>45</v>
      </c>
      <c r="L21" s="232" t="s">
        <v>510</v>
      </c>
    </row>
    <row r="22" spans="1:12" x14ac:dyDescent="0.2">
      <c r="A22" s="232" t="s">
        <v>47</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49</v>
      </c>
    </row>
    <row r="25" spans="1:12" x14ac:dyDescent="0.2">
      <c r="A25" s="230" t="s">
        <v>50</v>
      </c>
      <c r="B25" s="230" t="s">
        <v>51</v>
      </c>
    </row>
    <row r="27" spans="1:12" x14ac:dyDescent="0.2">
      <c r="A27" s="230" t="s">
        <v>31</v>
      </c>
      <c r="B27" s="230" t="s">
        <v>32</v>
      </c>
    </row>
    <row r="28" spans="1:12" x14ac:dyDescent="0.2">
      <c r="A28" s="230" t="s">
        <v>34</v>
      </c>
      <c r="B28" s="230" t="s">
        <v>35</v>
      </c>
    </row>
    <row r="29" spans="1:12" x14ac:dyDescent="0.2">
      <c r="A29" s="230" t="s">
        <v>40</v>
      </c>
      <c r="B29" s="230" t="s">
        <v>147</v>
      </c>
    </row>
    <row r="31" spans="1:12" x14ac:dyDescent="0.2">
      <c r="A31" s="232" t="s">
        <v>44</v>
      </c>
      <c r="B31" s="232" t="s">
        <v>137</v>
      </c>
      <c r="C31" s="232" t="s">
        <v>138</v>
      </c>
      <c r="D31" s="232" t="s">
        <v>139</v>
      </c>
      <c r="E31" s="232" t="s">
        <v>140</v>
      </c>
      <c r="F31" s="232" t="s">
        <v>141</v>
      </c>
      <c r="G31" s="232" t="s">
        <v>142</v>
      </c>
      <c r="H31" s="232" t="s">
        <v>143</v>
      </c>
      <c r="I31" s="232" t="s">
        <v>144</v>
      </c>
      <c r="J31" s="232" t="s">
        <v>145</v>
      </c>
      <c r="K31" s="232" t="s">
        <v>45</v>
      </c>
      <c r="L31" s="232" t="s">
        <v>510</v>
      </c>
    </row>
    <row r="32" spans="1:12" x14ac:dyDescent="0.2">
      <c r="A32" s="232" t="s">
        <v>47</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49</v>
      </c>
    </row>
    <row r="35" spans="1:12" x14ac:dyDescent="0.2">
      <c r="A35" s="230" t="s">
        <v>50</v>
      </c>
      <c r="B35" s="230" t="s">
        <v>51</v>
      </c>
    </row>
    <row r="37" spans="1:12" x14ac:dyDescent="0.2">
      <c r="A37" s="230" t="s">
        <v>31</v>
      </c>
      <c r="B37" s="230" t="s">
        <v>62</v>
      </c>
    </row>
    <row r="38" spans="1:12" x14ac:dyDescent="0.2">
      <c r="A38" s="230" t="s">
        <v>34</v>
      </c>
      <c r="B38" s="230" t="s">
        <v>35</v>
      </c>
    </row>
    <row r="39" spans="1:12" x14ac:dyDescent="0.2">
      <c r="A39" s="230" t="s">
        <v>40</v>
      </c>
      <c r="B39" s="230" t="s">
        <v>41</v>
      </c>
    </row>
    <row r="41" spans="1:12" x14ac:dyDescent="0.2">
      <c r="A41" s="232" t="s">
        <v>44</v>
      </c>
      <c r="B41" s="232" t="s">
        <v>137</v>
      </c>
      <c r="C41" s="232" t="s">
        <v>138</v>
      </c>
      <c r="D41" s="232" t="s">
        <v>139</v>
      </c>
      <c r="E41" s="232" t="s">
        <v>140</v>
      </c>
      <c r="F41" s="232" t="s">
        <v>141</v>
      </c>
      <c r="G41" s="232" t="s">
        <v>142</v>
      </c>
      <c r="H41" s="232" t="s">
        <v>143</v>
      </c>
      <c r="I41" s="232" t="s">
        <v>144</v>
      </c>
      <c r="J41" s="232" t="s">
        <v>145</v>
      </c>
      <c r="K41" s="232" t="s">
        <v>45</v>
      </c>
      <c r="L41" s="232" t="s">
        <v>510</v>
      </c>
    </row>
    <row r="42" spans="1:12" x14ac:dyDescent="0.2">
      <c r="A42" s="232" t="s">
        <v>47</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49</v>
      </c>
    </row>
    <row r="45" spans="1:12" x14ac:dyDescent="0.2">
      <c r="A45" s="230" t="s">
        <v>50</v>
      </c>
      <c r="B45" s="230" t="s">
        <v>51</v>
      </c>
    </row>
    <row r="47" spans="1:12" x14ac:dyDescent="0.2">
      <c r="A47" s="230" t="s">
        <v>31</v>
      </c>
      <c r="B47" s="230" t="s">
        <v>62</v>
      </c>
    </row>
    <row r="48" spans="1:12" x14ac:dyDescent="0.2">
      <c r="A48" s="230" t="s">
        <v>34</v>
      </c>
      <c r="B48" s="230" t="s">
        <v>35</v>
      </c>
    </row>
    <row r="49" spans="1:12" x14ac:dyDescent="0.2">
      <c r="A49" s="230" t="s">
        <v>40</v>
      </c>
      <c r="B49" s="230" t="s">
        <v>146</v>
      </c>
    </row>
    <row r="51" spans="1:12" x14ac:dyDescent="0.2">
      <c r="A51" s="232" t="s">
        <v>44</v>
      </c>
      <c r="B51" s="232" t="s">
        <v>137</v>
      </c>
      <c r="C51" s="232" t="s">
        <v>138</v>
      </c>
      <c r="D51" s="232" t="s">
        <v>139</v>
      </c>
      <c r="E51" s="232" t="s">
        <v>140</v>
      </c>
      <c r="F51" s="232" t="s">
        <v>141</v>
      </c>
      <c r="G51" s="232" t="s">
        <v>142</v>
      </c>
      <c r="H51" s="232" t="s">
        <v>143</v>
      </c>
      <c r="I51" s="232" t="s">
        <v>144</v>
      </c>
      <c r="J51" s="232" t="s">
        <v>145</v>
      </c>
      <c r="K51" s="232" t="s">
        <v>45</v>
      </c>
      <c r="L51" s="232" t="s">
        <v>510</v>
      </c>
    </row>
    <row r="52" spans="1:12" x14ac:dyDescent="0.2">
      <c r="A52" s="232" t="s">
        <v>47</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49</v>
      </c>
    </row>
    <row r="55" spans="1:12" x14ac:dyDescent="0.2">
      <c r="A55" s="230" t="s">
        <v>50</v>
      </c>
      <c r="B55" s="230" t="s">
        <v>51</v>
      </c>
    </row>
    <row r="57" spans="1:12" x14ac:dyDescent="0.2">
      <c r="A57" s="230" t="s">
        <v>31</v>
      </c>
      <c r="B57" s="230" t="s">
        <v>62</v>
      </c>
    </row>
    <row r="58" spans="1:12" x14ac:dyDescent="0.2">
      <c r="A58" s="230" t="s">
        <v>34</v>
      </c>
      <c r="B58" s="230" t="s">
        <v>35</v>
      </c>
    </row>
    <row r="59" spans="1:12" x14ac:dyDescent="0.2">
      <c r="A59" s="230" t="s">
        <v>40</v>
      </c>
      <c r="B59" s="230" t="s">
        <v>147</v>
      </c>
    </row>
    <row r="61" spans="1:12" x14ac:dyDescent="0.2">
      <c r="A61" s="232" t="s">
        <v>44</v>
      </c>
      <c r="B61" s="232" t="s">
        <v>137</v>
      </c>
      <c r="C61" s="232" t="s">
        <v>138</v>
      </c>
      <c r="D61" s="232" t="s">
        <v>139</v>
      </c>
      <c r="E61" s="232" t="s">
        <v>140</v>
      </c>
      <c r="F61" s="232" t="s">
        <v>141</v>
      </c>
      <c r="G61" s="232" t="s">
        <v>142</v>
      </c>
      <c r="H61" s="232" t="s">
        <v>143</v>
      </c>
      <c r="I61" s="232" t="s">
        <v>144</v>
      </c>
      <c r="J61" s="232" t="s">
        <v>145</v>
      </c>
      <c r="K61" s="232" t="s">
        <v>45</v>
      </c>
      <c r="L61" s="232" t="s">
        <v>510</v>
      </c>
    </row>
    <row r="62" spans="1:12" x14ac:dyDescent="0.2">
      <c r="A62" s="232" t="s">
        <v>47</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49</v>
      </c>
    </row>
    <row r="65" spans="1:2" x14ac:dyDescent="0.2">
      <c r="A65" s="230" t="s">
        <v>50</v>
      </c>
      <c r="B65" s="230"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98</v>
      </c>
    </row>
    <row r="2" spans="1:11" x14ac:dyDescent="0.25">
      <c r="A2" s="39"/>
      <c r="B2" s="281" t="s">
        <v>99</v>
      </c>
      <c r="C2" s="281"/>
      <c r="D2" s="281" t="s">
        <v>100</v>
      </c>
      <c r="E2" s="281"/>
      <c r="F2" s="281" t="s">
        <v>101</v>
      </c>
      <c r="G2" s="281"/>
      <c r="H2" s="281" t="s">
        <v>102</v>
      </c>
      <c r="I2" s="281"/>
      <c r="J2" s="282" t="s">
        <v>103</v>
      </c>
      <c r="K2" s="282"/>
    </row>
    <row r="3" spans="1:11" x14ac:dyDescent="0.25">
      <c r="A3" s="40" t="s">
        <v>104</v>
      </c>
      <c r="B3" s="40" t="s">
        <v>105</v>
      </c>
      <c r="C3" s="40" t="s">
        <v>106</v>
      </c>
      <c r="D3" s="40" t="s">
        <v>105</v>
      </c>
      <c r="E3" s="40" t="s">
        <v>106</v>
      </c>
      <c r="F3" s="40" t="s">
        <v>105</v>
      </c>
      <c r="G3" s="40" t="s">
        <v>106</v>
      </c>
      <c r="H3" s="40" t="s">
        <v>105</v>
      </c>
      <c r="I3" s="40" t="s">
        <v>106</v>
      </c>
      <c r="J3" s="40" t="s">
        <v>105</v>
      </c>
      <c r="K3" s="40" t="s">
        <v>106</v>
      </c>
    </row>
    <row r="4" spans="1:11" x14ac:dyDescent="0.25">
      <c r="A4" s="41" t="s">
        <v>107</v>
      </c>
      <c r="B4" s="42">
        <v>2</v>
      </c>
      <c r="C4" s="42">
        <v>54948</v>
      </c>
      <c r="D4" s="42">
        <v>3</v>
      </c>
      <c r="E4" s="42">
        <v>88420</v>
      </c>
      <c r="F4" s="42">
        <v>5</v>
      </c>
      <c r="G4" s="42">
        <v>169578</v>
      </c>
      <c r="H4" s="42">
        <v>3</v>
      </c>
      <c r="I4" s="42">
        <v>143208</v>
      </c>
      <c r="J4" s="42">
        <f>SUM(B4,D4,F4,H4)</f>
        <v>13</v>
      </c>
      <c r="K4" s="42">
        <f>SUM(C4,E4,G4,I4)</f>
        <v>456154</v>
      </c>
    </row>
    <row r="5" spans="1:11" x14ac:dyDescent="0.25">
      <c r="A5" s="41" t="s">
        <v>108</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109</v>
      </c>
      <c r="B6" s="42">
        <v>0</v>
      </c>
      <c r="C6" s="42">
        <v>0</v>
      </c>
      <c r="D6" s="42">
        <v>0</v>
      </c>
      <c r="E6" s="42">
        <v>0</v>
      </c>
      <c r="F6" s="42">
        <v>1</v>
      </c>
      <c r="G6" s="42">
        <v>16922</v>
      </c>
      <c r="H6" s="42">
        <v>3</v>
      </c>
      <c r="I6" s="42">
        <v>49130</v>
      </c>
      <c r="J6" s="42">
        <f t="shared" si="0"/>
        <v>4</v>
      </c>
      <c r="K6" s="42">
        <f t="shared" si="0"/>
        <v>66052</v>
      </c>
    </row>
    <row r="7" spans="1:11" x14ac:dyDescent="0.25">
      <c r="A7" s="41" t="s">
        <v>110</v>
      </c>
      <c r="B7" s="42">
        <v>14</v>
      </c>
      <c r="C7" s="42">
        <v>1765647</v>
      </c>
      <c r="D7" s="42">
        <v>13</v>
      </c>
      <c r="E7" s="42">
        <v>387951</v>
      </c>
      <c r="F7" s="42">
        <v>12</v>
      </c>
      <c r="G7" s="42">
        <v>23965</v>
      </c>
      <c r="H7" s="42">
        <v>9</v>
      </c>
      <c r="I7" s="42">
        <v>8484</v>
      </c>
      <c r="J7" s="42">
        <f t="shared" si="0"/>
        <v>48</v>
      </c>
      <c r="K7" s="42">
        <f t="shared" si="0"/>
        <v>2186047</v>
      </c>
    </row>
    <row r="8" spans="1:11" x14ac:dyDescent="0.25">
      <c r="A8" s="41" t="s">
        <v>111</v>
      </c>
      <c r="B8" s="42">
        <v>1</v>
      </c>
      <c r="C8" s="42">
        <v>39954</v>
      </c>
      <c r="D8" s="42">
        <v>3</v>
      </c>
      <c r="E8" s="42">
        <v>53211</v>
      </c>
      <c r="F8" s="42">
        <v>1</v>
      </c>
      <c r="G8" s="42">
        <v>14098</v>
      </c>
      <c r="H8" s="42">
        <v>1</v>
      </c>
      <c r="I8" s="42">
        <v>1245624</v>
      </c>
      <c r="J8" s="42">
        <f t="shared" si="0"/>
        <v>6</v>
      </c>
      <c r="K8" s="42">
        <f t="shared" si="0"/>
        <v>1352887</v>
      </c>
    </row>
    <row r="9" spans="1:11" x14ac:dyDescent="0.25">
      <c r="A9" s="41" t="s">
        <v>112</v>
      </c>
      <c r="B9" s="42">
        <v>0</v>
      </c>
      <c r="C9" s="42">
        <v>0</v>
      </c>
      <c r="D9" s="42">
        <v>4</v>
      </c>
      <c r="E9" s="42">
        <v>977270</v>
      </c>
      <c r="F9" s="42">
        <v>0</v>
      </c>
      <c r="G9" s="42">
        <v>0</v>
      </c>
      <c r="H9" s="42">
        <v>2</v>
      </c>
      <c r="I9" s="42">
        <v>356114</v>
      </c>
      <c r="J9" s="42">
        <f t="shared" si="0"/>
        <v>6</v>
      </c>
      <c r="K9" s="42">
        <f t="shared" si="0"/>
        <v>1333384</v>
      </c>
    </row>
    <row r="10" spans="1:11" x14ac:dyDescent="0.25">
      <c r="A10" s="41" t="s">
        <v>113</v>
      </c>
      <c r="B10" s="42">
        <v>0</v>
      </c>
      <c r="C10" s="42">
        <v>0</v>
      </c>
      <c r="D10" s="42">
        <v>2</v>
      </c>
      <c r="E10" s="42">
        <v>830766</v>
      </c>
      <c r="F10" s="42">
        <v>4</v>
      </c>
      <c r="G10" s="42">
        <v>1384344</v>
      </c>
      <c r="H10" s="42">
        <v>0</v>
      </c>
      <c r="I10" s="42">
        <v>0</v>
      </c>
      <c r="J10" s="42">
        <f t="shared" si="0"/>
        <v>6</v>
      </c>
      <c r="K10" s="42">
        <f t="shared" si="0"/>
        <v>2215110</v>
      </c>
    </row>
    <row r="11" spans="1:11" x14ac:dyDescent="0.25">
      <c r="A11" s="41" t="s">
        <v>114</v>
      </c>
      <c r="B11" s="42">
        <v>1</v>
      </c>
      <c r="C11" s="42">
        <v>11089</v>
      </c>
      <c r="D11" s="42">
        <v>1</v>
      </c>
      <c r="E11" s="42">
        <v>79032</v>
      </c>
      <c r="F11" s="42">
        <v>1</v>
      </c>
      <c r="G11" s="42">
        <v>11089</v>
      </c>
      <c r="H11" s="42">
        <v>0</v>
      </c>
      <c r="I11" s="42">
        <v>0</v>
      </c>
      <c r="J11" s="42">
        <f t="shared" si="0"/>
        <v>3</v>
      </c>
      <c r="K11" s="42">
        <f t="shared" si="0"/>
        <v>101210</v>
      </c>
    </row>
    <row r="12" spans="1:11" x14ac:dyDescent="0.25">
      <c r="A12" s="41" t="s">
        <v>115</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116</v>
      </c>
      <c r="B13" s="42">
        <v>0</v>
      </c>
      <c r="C13" s="42">
        <v>0</v>
      </c>
      <c r="D13" s="42">
        <v>3</v>
      </c>
      <c r="E13" s="42">
        <v>485057</v>
      </c>
      <c r="F13" s="42">
        <v>3</v>
      </c>
      <c r="G13" s="42">
        <v>73928</v>
      </c>
      <c r="H13" s="42">
        <v>4</v>
      </c>
      <c r="I13" s="42">
        <v>628928</v>
      </c>
      <c r="J13" s="42">
        <f t="shared" si="0"/>
        <v>10</v>
      </c>
      <c r="K13" s="42">
        <f t="shared" si="0"/>
        <v>1187913</v>
      </c>
    </row>
    <row r="14" spans="1:11" x14ac:dyDescent="0.25">
      <c r="A14" s="41" t="s">
        <v>117</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118</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119</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120</v>
      </c>
      <c r="B17" s="42">
        <v>1</v>
      </c>
      <c r="C17" s="42">
        <v>310970</v>
      </c>
      <c r="D17" s="42">
        <v>1</v>
      </c>
      <c r="E17" s="42">
        <v>28000</v>
      </c>
      <c r="F17" s="42">
        <v>2</v>
      </c>
      <c r="G17" s="42">
        <v>64549</v>
      </c>
      <c r="H17" s="42">
        <v>0</v>
      </c>
      <c r="I17" s="42">
        <v>0</v>
      </c>
      <c r="J17" s="42">
        <f t="shared" si="0"/>
        <v>4</v>
      </c>
      <c r="K17" s="42">
        <f t="shared" si="0"/>
        <v>403519</v>
      </c>
    </row>
    <row r="18" spans="1:11" x14ac:dyDescent="0.25">
      <c r="A18" s="41" t="s">
        <v>121</v>
      </c>
      <c r="B18" s="42">
        <v>0</v>
      </c>
      <c r="C18" s="42">
        <v>0</v>
      </c>
      <c r="D18" s="42">
        <v>0</v>
      </c>
      <c r="E18" s="42">
        <v>0</v>
      </c>
      <c r="F18" s="42">
        <v>1</v>
      </c>
      <c r="G18" s="42">
        <v>39881</v>
      </c>
      <c r="H18" s="42">
        <v>0</v>
      </c>
      <c r="I18" s="42">
        <v>0</v>
      </c>
      <c r="J18" s="42">
        <f t="shared" si="0"/>
        <v>1</v>
      </c>
      <c r="K18" s="42">
        <f t="shared" si="0"/>
        <v>39881</v>
      </c>
    </row>
    <row r="19" spans="1:11" x14ac:dyDescent="0.25">
      <c r="A19" s="41" t="s">
        <v>122</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123</v>
      </c>
    </row>
    <row r="22" spans="1:11" x14ac:dyDescent="0.25">
      <c r="B22" s="38" t="s">
        <v>124</v>
      </c>
      <c r="C22" s="38" t="s">
        <v>125</v>
      </c>
      <c r="D22" s="38" t="s">
        <v>126</v>
      </c>
      <c r="E22" s="38" t="s">
        <v>127</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496</v>
      </c>
      <c r="B4" s="228">
        <v>4.4000000000000004</v>
      </c>
    </row>
    <row r="5" spans="1:2" x14ac:dyDescent="0.2">
      <c r="A5" s="228" t="s">
        <v>497</v>
      </c>
      <c r="B5" s="228">
        <v>6</v>
      </c>
    </row>
    <row r="6" spans="1:2" x14ac:dyDescent="0.2">
      <c r="A6" s="228" t="s">
        <v>496</v>
      </c>
      <c r="B6" s="228">
        <v>1.6</v>
      </c>
    </row>
    <row r="7" spans="1:2" x14ac:dyDescent="0.2">
      <c r="A7" s="228" t="s">
        <v>498</v>
      </c>
      <c r="B7" s="228">
        <v>1.3</v>
      </c>
    </row>
    <row r="8" spans="1:2" x14ac:dyDescent="0.2">
      <c r="A8" s="228" t="s">
        <v>496</v>
      </c>
      <c r="B8" s="228">
        <v>2.2000000000000002</v>
      </c>
    </row>
    <row r="9" spans="1:2" x14ac:dyDescent="0.2">
      <c r="A9" s="228" t="s">
        <v>499</v>
      </c>
      <c r="B9" s="228">
        <v>1.7</v>
      </c>
    </row>
    <row r="10" spans="1:2" x14ac:dyDescent="0.2">
      <c r="A10" s="228" t="s">
        <v>496</v>
      </c>
      <c r="B10" s="228">
        <v>4.9000000000000004</v>
      </c>
    </row>
    <row r="11" spans="1:2" x14ac:dyDescent="0.2">
      <c r="A11" s="228" t="s">
        <v>500</v>
      </c>
      <c r="B11" s="228">
        <v>4</v>
      </c>
    </row>
    <row r="12" spans="1:2" x14ac:dyDescent="0.2">
      <c r="A12" s="228" t="s">
        <v>496</v>
      </c>
      <c r="B12" s="228">
        <v>0.5</v>
      </c>
    </row>
    <row r="13" spans="1:2" x14ac:dyDescent="0.2">
      <c r="A13" s="228" t="s">
        <v>501</v>
      </c>
      <c r="B13" s="228">
        <v>0.7</v>
      </c>
    </row>
    <row r="14" spans="1:2" x14ac:dyDescent="0.2">
      <c r="A14" s="228" t="s">
        <v>496</v>
      </c>
      <c r="B14" s="228">
        <v>0.9</v>
      </c>
    </row>
    <row r="15" spans="1:2" x14ac:dyDescent="0.2">
      <c r="A15" s="228" t="s">
        <v>502</v>
      </c>
      <c r="B15" s="228">
        <v>0.6</v>
      </c>
    </row>
    <row r="16" spans="1:2" x14ac:dyDescent="0.2">
      <c r="A16" s="228" t="s">
        <v>496</v>
      </c>
      <c r="B16" s="228">
        <v>3.7</v>
      </c>
    </row>
    <row r="17" spans="1:2" x14ac:dyDescent="0.2">
      <c r="A17" s="229" t="s">
        <v>503</v>
      </c>
      <c r="B17" s="228">
        <v>7.1</v>
      </c>
    </row>
    <row r="18" spans="1:2" x14ac:dyDescent="0.2">
      <c r="A18" s="228" t="s">
        <v>496</v>
      </c>
      <c r="B18" s="228">
        <v>1.4</v>
      </c>
    </row>
    <row r="19" spans="1:2" x14ac:dyDescent="0.2">
      <c r="A19" s="229" t="s">
        <v>504</v>
      </c>
      <c r="B19" s="228">
        <v>1</v>
      </c>
    </row>
    <row r="20" spans="1:2" x14ac:dyDescent="0.2">
      <c r="A20" s="228" t="s">
        <v>496</v>
      </c>
      <c r="B20" s="228">
        <v>5.5</v>
      </c>
    </row>
    <row r="21" spans="1:2" x14ac:dyDescent="0.2">
      <c r="A21" s="229" t="s">
        <v>505</v>
      </c>
      <c r="B21" s="228">
        <v>4.7</v>
      </c>
    </row>
    <row r="22" spans="1:2" x14ac:dyDescent="0.2">
      <c r="A22" s="228" t="s">
        <v>496</v>
      </c>
      <c r="B22" s="227">
        <v>12</v>
      </c>
    </row>
    <row r="23" spans="1:2" x14ac:dyDescent="0.2">
      <c r="A23" s="229" t="s">
        <v>506</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47"/>
  <sheetViews>
    <sheetView zoomScale="85" zoomScaleNormal="85" workbookViewId="0">
      <selection activeCell="A3" sqref="A3"/>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72" t="s">
        <v>378</v>
      </c>
      <c r="B1" s="273"/>
      <c r="C1" s="273"/>
      <c r="D1" s="273"/>
      <c r="E1" s="273"/>
      <c r="F1" s="273"/>
      <c r="G1" s="274"/>
      <c r="H1" s="26"/>
      <c r="I1" s="18" t="s">
        <v>22</v>
      </c>
    </row>
    <row r="2" spans="1:9" ht="15.75" x14ac:dyDescent="0.25">
      <c r="A2" s="17" t="s">
        <v>0</v>
      </c>
      <c r="B2" s="17" t="s">
        <v>475</v>
      </c>
      <c r="C2" s="17" t="s">
        <v>21</v>
      </c>
      <c r="D2" s="17">
        <v>2019</v>
      </c>
      <c r="E2" s="17">
        <v>2020</v>
      </c>
      <c r="F2" s="17">
        <v>2021</v>
      </c>
      <c r="G2" s="17">
        <v>2022</v>
      </c>
      <c r="H2" s="27"/>
    </row>
    <row r="3" spans="1:9" ht="15.75" x14ac:dyDescent="0.25">
      <c r="A3" s="20" t="s">
        <v>1</v>
      </c>
      <c r="B3" s="223" t="s">
        <v>39</v>
      </c>
      <c r="C3" s="15" t="s">
        <v>445</v>
      </c>
      <c r="D3" s="16">
        <v>100</v>
      </c>
      <c r="E3" s="16">
        <v>100</v>
      </c>
      <c r="F3" s="16">
        <v>150</v>
      </c>
      <c r="G3" s="16">
        <v>150</v>
      </c>
      <c r="H3" s="28"/>
    </row>
    <row r="4" spans="1:9" ht="15.75" x14ac:dyDescent="0.25">
      <c r="A4" s="20" t="s">
        <v>2</v>
      </c>
      <c r="B4" s="223" t="s">
        <v>460</v>
      </c>
      <c r="C4" s="15" t="s">
        <v>444</v>
      </c>
      <c r="D4" s="16">
        <v>-50</v>
      </c>
      <c r="E4" s="16">
        <v>-50</v>
      </c>
      <c r="F4" s="16">
        <v>-50</v>
      </c>
      <c r="G4" s="16">
        <v>-50</v>
      </c>
      <c r="H4" s="28"/>
    </row>
    <row r="5" spans="1:9" ht="15.75" x14ac:dyDescent="0.25">
      <c r="A5" s="20" t="s">
        <v>3</v>
      </c>
      <c r="B5" s="223"/>
      <c r="C5" s="15"/>
      <c r="D5" s="16"/>
      <c r="E5" s="16"/>
      <c r="F5" s="16"/>
      <c r="G5" s="16"/>
      <c r="H5" s="28"/>
    </row>
    <row r="6" spans="1:9" ht="15.75" x14ac:dyDescent="0.25">
      <c r="A6" s="20" t="s">
        <v>4</v>
      </c>
      <c r="B6" s="223"/>
      <c r="C6" s="15"/>
      <c r="D6" s="16"/>
      <c r="E6" s="16"/>
      <c r="F6" s="16"/>
      <c r="G6" s="16"/>
      <c r="H6" s="28"/>
    </row>
    <row r="7" spans="1:9" ht="15.75" x14ac:dyDescent="0.25">
      <c r="A7" s="20" t="s">
        <v>5</v>
      </c>
      <c r="B7" s="223"/>
      <c r="C7" s="15"/>
      <c r="D7" s="16"/>
      <c r="E7" s="16"/>
      <c r="F7" s="16"/>
      <c r="G7" s="16"/>
      <c r="H7" s="28"/>
    </row>
    <row r="8" spans="1:9" ht="15.75" x14ac:dyDescent="0.25">
      <c r="A8" s="20" t="s">
        <v>6</v>
      </c>
      <c r="B8" s="223"/>
      <c r="C8" s="15"/>
      <c r="D8" s="16"/>
      <c r="E8" s="16"/>
      <c r="F8" s="16"/>
      <c r="G8" s="16"/>
      <c r="H8" s="28"/>
    </row>
    <row r="9" spans="1:9" ht="15.75" x14ac:dyDescent="0.25">
      <c r="A9" s="20" t="s">
        <v>7</v>
      </c>
      <c r="B9" s="223"/>
      <c r="C9" s="15"/>
      <c r="D9" s="16"/>
      <c r="E9" s="16"/>
      <c r="F9" s="16"/>
      <c r="G9" s="16"/>
      <c r="H9" s="28"/>
    </row>
    <row r="10" spans="1:9" ht="15.75" x14ac:dyDescent="0.25">
      <c r="A10" s="20" t="s">
        <v>8</v>
      </c>
      <c r="B10" s="223"/>
      <c r="C10" s="15"/>
      <c r="D10" s="16"/>
      <c r="E10" s="16"/>
      <c r="F10" s="16"/>
      <c r="G10" s="16"/>
      <c r="H10" s="28"/>
    </row>
    <row r="11" spans="1:9" ht="15.75" x14ac:dyDescent="0.25">
      <c r="A11" s="20" t="s">
        <v>9</v>
      </c>
      <c r="B11" s="223"/>
      <c r="C11" s="15"/>
      <c r="D11" s="16"/>
      <c r="E11" s="16"/>
      <c r="F11" s="16"/>
      <c r="G11" s="16"/>
      <c r="H11" s="28"/>
    </row>
    <row r="12" spans="1:9" ht="15.75" x14ac:dyDescent="0.25">
      <c r="A12" s="20" t="s">
        <v>10</v>
      </c>
      <c r="B12" s="223"/>
      <c r="C12" s="15"/>
      <c r="D12" s="16"/>
      <c r="E12" s="16"/>
      <c r="F12" s="16"/>
      <c r="G12" s="16"/>
      <c r="H12" s="28"/>
    </row>
    <row r="13" spans="1:9" ht="15.75" x14ac:dyDescent="0.25">
      <c r="A13" s="20" t="s">
        <v>11</v>
      </c>
      <c r="B13" s="223"/>
      <c r="C13" s="15"/>
      <c r="D13" s="16"/>
      <c r="E13" s="16"/>
      <c r="F13" s="16"/>
      <c r="G13" s="16"/>
      <c r="H13" s="28"/>
    </row>
    <row r="14" spans="1:9" ht="15.75" x14ac:dyDescent="0.25">
      <c r="A14" s="20" t="s">
        <v>12</v>
      </c>
      <c r="B14" s="223"/>
      <c r="C14" s="15"/>
      <c r="D14" s="16"/>
      <c r="E14" s="16"/>
      <c r="F14" s="16"/>
      <c r="G14" s="16"/>
      <c r="H14" s="28"/>
    </row>
    <row r="15" spans="1:9" ht="15.75" x14ac:dyDescent="0.25">
      <c r="A15" s="20" t="s">
        <v>13</v>
      </c>
      <c r="B15" s="223"/>
      <c r="C15" s="15"/>
      <c r="D15" s="16"/>
      <c r="E15" s="16"/>
      <c r="F15" s="16"/>
      <c r="G15" s="16"/>
      <c r="H15" s="28"/>
    </row>
    <row r="16" spans="1:9" ht="15.75" x14ac:dyDescent="0.25">
      <c r="A16" s="20" t="s">
        <v>14</v>
      </c>
      <c r="B16" s="223"/>
      <c r="C16" s="15"/>
      <c r="D16" s="16"/>
      <c r="E16" s="16"/>
      <c r="F16" s="16"/>
      <c r="G16" s="16"/>
      <c r="H16" s="28"/>
    </row>
    <row r="17" spans="1:8" ht="15.75" x14ac:dyDescent="0.25">
      <c r="A17" s="20" t="s">
        <v>15</v>
      </c>
      <c r="B17" s="223"/>
      <c r="C17" s="15"/>
      <c r="D17" s="16"/>
      <c r="E17" s="16"/>
      <c r="F17" s="16"/>
      <c r="G17" s="16"/>
      <c r="H17" s="28"/>
    </row>
    <row r="18" spans="1:8" ht="15.75" x14ac:dyDescent="0.25">
      <c r="A18" s="20" t="s">
        <v>16</v>
      </c>
      <c r="B18" s="223"/>
      <c r="C18" s="15"/>
      <c r="D18" s="16"/>
      <c r="E18" s="16"/>
      <c r="F18" s="16"/>
      <c r="G18" s="16"/>
      <c r="H18" s="28"/>
    </row>
    <row r="19" spans="1:8" ht="15.75" x14ac:dyDescent="0.25">
      <c r="A19" s="20" t="s">
        <v>17</v>
      </c>
      <c r="B19" s="223"/>
      <c r="C19" s="15"/>
      <c r="D19" s="16"/>
      <c r="E19" s="16"/>
      <c r="F19" s="16"/>
      <c r="G19" s="16"/>
      <c r="H19" s="28"/>
    </row>
    <row r="20" spans="1:8" ht="15.75" x14ac:dyDescent="0.25">
      <c r="A20" s="20" t="s">
        <v>18</v>
      </c>
      <c r="B20" s="223"/>
      <c r="C20" s="15"/>
      <c r="D20" s="16"/>
      <c r="E20" s="16"/>
      <c r="F20" s="16"/>
      <c r="G20" s="16"/>
      <c r="H20" s="28"/>
    </row>
    <row r="21" spans="1:8" ht="15.75" x14ac:dyDescent="0.25">
      <c r="A21" s="20" t="s">
        <v>19</v>
      </c>
      <c r="B21" s="223"/>
      <c r="C21" s="15"/>
      <c r="D21" s="16"/>
      <c r="E21" s="16"/>
      <c r="F21" s="16"/>
      <c r="G21" s="16"/>
      <c r="H21" s="28"/>
    </row>
    <row r="22" spans="1:8" ht="15.75" x14ac:dyDescent="0.25">
      <c r="A22" s="20" t="s">
        <v>20</v>
      </c>
      <c r="B22" s="223"/>
      <c r="C22" s="15"/>
      <c r="D22" s="16"/>
      <c r="E22" s="16"/>
      <c r="F22" s="16"/>
      <c r="G22" s="16"/>
      <c r="H22" s="28"/>
    </row>
    <row r="23" spans="1:8" ht="15.75" x14ac:dyDescent="0.25">
      <c r="A23" s="20"/>
      <c r="B23" s="20"/>
      <c r="C23" s="21" t="s">
        <v>92</v>
      </c>
      <c r="D23" s="22">
        <f>SUM(D3:D22)</f>
        <v>50</v>
      </c>
      <c r="E23" s="22">
        <f>SUM(E3:E22)</f>
        <v>50</v>
      </c>
      <c r="F23" s="22">
        <f>SUM(F3:F22)</f>
        <v>100</v>
      </c>
      <c r="G23" s="22">
        <f>SUM(G3:G22)</f>
        <v>100</v>
      </c>
      <c r="H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98"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D23:G23" formulaRange="1"/>
    <ignoredError sqref="F47"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3" width="0" style="30" hidden="1"/>
    <col min="16384" max="16384" width="1.140625" style="30" hidden="1"/>
  </cols>
  <sheetData>
    <row r="1" spans="1:8" ht="30.75" customHeight="1" x14ac:dyDescent="0.25">
      <c r="A1" s="272" t="s">
        <v>379</v>
      </c>
      <c r="B1" s="273"/>
      <c r="C1" s="273"/>
      <c r="D1" s="273"/>
      <c r="E1" s="273"/>
      <c r="F1" s="274"/>
      <c r="G1" s="26"/>
      <c r="H1" s="29"/>
    </row>
    <row r="2" spans="1:8" ht="15.75" x14ac:dyDescent="0.25">
      <c r="A2" s="17" t="s">
        <v>0</v>
      </c>
      <c r="B2" s="17" t="s">
        <v>377</v>
      </c>
      <c r="C2" s="17">
        <v>2019</v>
      </c>
      <c r="D2" s="17">
        <v>2020</v>
      </c>
      <c r="E2" s="17">
        <v>2021</v>
      </c>
      <c r="F2" s="17">
        <v>2022</v>
      </c>
      <c r="G2" s="27"/>
    </row>
    <row r="3" spans="1:8" ht="15.75" x14ac:dyDescent="0.25">
      <c r="A3" s="20" t="s">
        <v>1</v>
      </c>
      <c r="B3" s="15" t="s">
        <v>446</v>
      </c>
      <c r="C3" s="16">
        <v>70</v>
      </c>
      <c r="D3" s="16">
        <v>70</v>
      </c>
      <c r="E3" s="16">
        <v>70</v>
      </c>
      <c r="F3" s="16">
        <v>70</v>
      </c>
      <c r="G3" s="28"/>
    </row>
    <row r="4" spans="1:8" ht="15.75" x14ac:dyDescent="0.25">
      <c r="A4" s="20" t="s">
        <v>2</v>
      </c>
      <c r="B4" s="15" t="s">
        <v>447</v>
      </c>
      <c r="C4" s="16">
        <v>30</v>
      </c>
      <c r="D4" s="16">
        <v>30</v>
      </c>
      <c r="E4" s="16">
        <v>30</v>
      </c>
      <c r="F4" s="16">
        <v>30</v>
      </c>
      <c r="G4" s="28"/>
    </row>
    <row r="5" spans="1:8" ht="15.75" x14ac:dyDescent="0.25">
      <c r="A5" s="20" t="s">
        <v>3</v>
      </c>
      <c r="B5" s="15" t="s">
        <v>448</v>
      </c>
      <c r="C5" s="16">
        <v>-50</v>
      </c>
      <c r="D5" s="16">
        <v>-100</v>
      </c>
      <c r="E5" s="16">
        <v>-120</v>
      </c>
      <c r="F5" s="16">
        <v>-150</v>
      </c>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50</v>
      </c>
      <c r="D23" s="22">
        <f>SUM(D3:D22)</f>
        <v>0</v>
      </c>
      <c r="E23" s="22">
        <f>SUM(E3:E22)</f>
        <v>-20</v>
      </c>
      <c r="F23" s="22">
        <f>SUM(F3:F22)</f>
        <v>-50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A3" sqref="A3"/>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72" t="s">
        <v>373</v>
      </c>
      <c r="B1" s="273"/>
      <c r="C1" s="273"/>
      <c r="D1" s="273"/>
      <c r="E1" s="273"/>
      <c r="F1" s="274"/>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v>45</v>
      </c>
      <c r="D3" s="16">
        <v>45</v>
      </c>
      <c r="E3" s="16">
        <v>45</v>
      </c>
      <c r="F3" s="16">
        <v>45</v>
      </c>
      <c r="G3" s="28"/>
      <c r="H3" s="27"/>
      <c r="I3" s="27"/>
      <c r="J3" s="27"/>
      <c r="K3" s="27"/>
      <c r="L3" s="27"/>
    </row>
    <row r="4" spans="1:21" ht="15.75" x14ac:dyDescent="0.25">
      <c r="A4" s="20" t="s">
        <v>2</v>
      </c>
      <c r="B4" s="15" t="s">
        <v>380</v>
      </c>
      <c r="C4" s="16">
        <v>15</v>
      </c>
      <c r="D4" s="16">
        <v>15</v>
      </c>
      <c r="E4" s="16">
        <v>15</v>
      </c>
      <c r="F4" s="16">
        <v>15</v>
      </c>
      <c r="G4" s="28"/>
      <c r="H4" s="27"/>
      <c r="I4" s="27"/>
      <c r="J4" s="27"/>
      <c r="K4" s="27"/>
      <c r="L4" s="27"/>
    </row>
    <row r="5" spans="1:21" ht="15.75" x14ac:dyDescent="0.25">
      <c r="A5" s="20" t="s">
        <v>3</v>
      </c>
      <c r="B5" s="15" t="s">
        <v>96</v>
      </c>
      <c r="C5" s="16">
        <v>30</v>
      </c>
      <c r="D5" s="16">
        <v>30</v>
      </c>
      <c r="E5" s="16">
        <v>30</v>
      </c>
      <c r="F5" s="16">
        <v>30</v>
      </c>
      <c r="G5" s="28"/>
      <c r="H5" s="27"/>
      <c r="I5" s="27"/>
      <c r="J5" s="27"/>
      <c r="K5" s="27"/>
      <c r="L5" s="27"/>
    </row>
    <row r="6" spans="1:21" ht="15.75" x14ac:dyDescent="0.25">
      <c r="A6" s="20" t="s">
        <v>4</v>
      </c>
      <c r="B6" s="49" t="s">
        <v>97</v>
      </c>
      <c r="C6" s="16"/>
      <c r="D6" s="16"/>
      <c r="E6" s="16"/>
      <c r="F6" s="16"/>
      <c r="G6" s="28"/>
      <c r="H6" s="27"/>
      <c r="I6" s="27"/>
      <c r="J6" s="27"/>
      <c r="K6" s="27"/>
      <c r="L6" s="27"/>
    </row>
    <row r="7" spans="1:21" ht="15.75" x14ac:dyDescent="0.25">
      <c r="A7" s="20" t="s">
        <v>5</v>
      </c>
      <c r="B7" s="49" t="s">
        <v>97</v>
      </c>
      <c r="C7" s="16"/>
      <c r="D7" s="16"/>
      <c r="E7" s="16"/>
      <c r="F7" s="16"/>
      <c r="G7" s="28"/>
      <c r="H7" s="27"/>
      <c r="I7" s="27"/>
      <c r="J7" s="27"/>
      <c r="K7" s="27"/>
      <c r="L7" s="27"/>
    </row>
    <row r="8" spans="1:21" ht="15.75" x14ac:dyDescent="0.25">
      <c r="A8" s="20" t="s">
        <v>6</v>
      </c>
      <c r="B8" s="49" t="s">
        <v>97</v>
      </c>
      <c r="C8" s="16"/>
      <c r="D8" s="16"/>
      <c r="E8" s="16"/>
      <c r="F8" s="16"/>
      <c r="G8" s="28"/>
      <c r="H8" s="27"/>
      <c r="I8" s="27"/>
      <c r="J8" s="27"/>
      <c r="K8" s="27"/>
      <c r="L8" s="27"/>
    </row>
    <row r="9" spans="1:21" ht="15.75" x14ac:dyDescent="0.25">
      <c r="A9" s="20" t="s">
        <v>7</v>
      </c>
      <c r="B9" s="49" t="s">
        <v>97</v>
      </c>
      <c r="C9" s="16"/>
      <c r="D9" s="16"/>
      <c r="E9" s="16"/>
      <c r="F9" s="16"/>
      <c r="G9" s="28"/>
      <c r="H9" s="27"/>
      <c r="I9" s="27"/>
      <c r="J9" s="27"/>
      <c r="K9" s="27"/>
      <c r="L9" s="27"/>
    </row>
    <row r="10" spans="1:21" ht="15.75" x14ac:dyDescent="0.25">
      <c r="A10" s="20"/>
      <c r="B10" s="21" t="s">
        <v>92</v>
      </c>
      <c r="C10" s="22">
        <f>SUM(C3:C9)</f>
        <v>90</v>
      </c>
      <c r="D10" s="22">
        <f>SUM(D3:D9)</f>
        <v>90</v>
      </c>
      <c r="E10" s="22">
        <f>SUM(E3:E9)</f>
        <v>90</v>
      </c>
      <c r="F10" s="22">
        <f>SUM(F3:F9)</f>
        <v>90</v>
      </c>
      <c r="G10" s="28"/>
      <c r="H10" s="27"/>
      <c r="I10" s="27"/>
      <c r="J10" s="27"/>
      <c r="K10" s="27"/>
      <c r="L10" s="27"/>
    </row>
    <row r="11" spans="1:21" s="34" customFormat="1" ht="15.75" x14ac:dyDescent="0.25">
      <c r="A11" s="20"/>
      <c r="B11" s="52" t="s">
        <v>381</v>
      </c>
      <c r="C11" s="53">
        <f>C10/Makro!R6*100</f>
        <v>0.29325541545745837</v>
      </c>
      <c r="D11" s="53">
        <f>D10/Makro!S6*100</f>
        <v>0.27714638708545547</v>
      </c>
      <c r="E11" s="53">
        <f>E10/Makro!T6*100</f>
        <v>0.26286311470770596</v>
      </c>
      <c r="F11" s="53">
        <f>F10/Makro!U6*100</f>
        <v>0.24939574450446489</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374</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150</v>
      </c>
      <c r="D14" s="57" t="s">
        <v>151</v>
      </c>
      <c r="E14" s="57" t="s">
        <v>436</v>
      </c>
      <c r="F14" s="57" t="s">
        <v>369</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0">C15</f>
        <v>43.545932000000001</v>
      </c>
      <c r="E15" s="53">
        <f t="shared" si="0"/>
        <v>43.545932000000001</v>
      </c>
      <c r="F15" s="53">
        <f t="shared" si="0"/>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380</v>
      </c>
      <c r="C16" s="53">
        <f>M23</f>
        <v>14.272179</v>
      </c>
      <c r="D16" s="53">
        <f t="shared" si="0"/>
        <v>14.272179</v>
      </c>
      <c r="E16" s="53">
        <f t="shared" si="0"/>
        <v>14.272179</v>
      </c>
      <c r="F16" s="53">
        <f t="shared" si="0"/>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381</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128</v>
      </c>
      <c r="C21" s="17">
        <v>2008</v>
      </c>
      <c r="D21" s="17">
        <v>2009</v>
      </c>
      <c r="E21" s="17">
        <v>2010</v>
      </c>
      <c r="F21" s="17">
        <v>2011</v>
      </c>
      <c r="G21" s="17">
        <v>2012</v>
      </c>
      <c r="H21" s="17">
        <v>2013</v>
      </c>
      <c r="I21" s="17">
        <v>2014</v>
      </c>
      <c r="J21" s="17">
        <v>2015</v>
      </c>
      <c r="K21" s="17">
        <v>2016</v>
      </c>
      <c r="L21" s="57" t="s">
        <v>134</v>
      </c>
      <c r="M21" s="57" t="s">
        <v>135</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380</v>
      </c>
      <c r="C23" s="171" t="s">
        <v>201</v>
      </c>
      <c r="D23" s="171" t="s">
        <v>201</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201</v>
      </c>
      <c r="D24" s="171" t="s">
        <v>201</v>
      </c>
      <c r="E24" s="171" t="s">
        <v>201</v>
      </c>
      <c r="F24" s="171" t="s">
        <v>201</v>
      </c>
      <c r="G24" s="171" t="s">
        <v>201</v>
      </c>
      <c r="H24" s="171" t="s">
        <v>201</v>
      </c>
      <c r="I24" s="171" t="s">
        <v>201</v>
      </c>
      <c r="J24" s="171" t="s">
        <v>201</v>
      </c>
      <c r="K24" s="53">
        <v>0</v>
      </c>
      <c r="L24" s="53">
        <v>22.766999999999999</v>
      </c>
      <c r="M24" s="53">
        <v>23.533999999999999</v>
      </c>
      <c r="N24" s="19"/>
      <c r="O24" s="36"/>
      <c r="P24" s="36"/>
      <c r="Q24" s="36"/>
      <c r="R24" s="36"/>
      <c r="S24" s="36"/>
      <c r="T24" s="36"/>
      <c r="U24" s="36"/>
    </row>
    <row r="25" spans="1:21" s="34" customFormat="1" ht="15.75" x14ac:dyDescent="0.25">
      <c r="A25" s="20"/>
      <c r="B25" s="52" t="s">
        <v>381</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375</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370</v>
      </c>
      <c r="B1" s="24"/>
      <c r="C1" s="24"/>
      <c r="D1" s="24"/>
      <c r="E1" s="24"/>
      <c r="F1" s="24"/>
      <c r="G1" s="25"/>
      <c r="H1" s="26"/>
      <c r="I1" s="51" t="s">
        <v>374</v>
      </c>
    </row>
    <row r="2" spans="1:13" ht="15.75" x14ac:dyDescent="0.25">
      <c r="A2" s="17" t="s">
        <v>0</v>
      </c>
      <c r="B2" s="17" t="s">
        <v>128</v>
      </c>
      <c r="C2" s="17"/>
      <c r="D2" s="17">
        <v>2019</v>
      </c>
      <c r="E2" s="17">
        <v>2020</v>
      </c>
      <c r="F2" s="17">
        <v>2021</v>
      </c>
      <c r="G2" s="17">
        <v>2022</v>
      </c>
      <c r="H2" s="27"/>
      <c r="I2" s="57" t="s">
        <v>150</v>
      </c>
      <c r="J2" s="57" t="s">
        <v>151</v>
      </c>
      <c r="K2" s="57" t="s">
        <v>436</v>
      </c>
      <c r="L2" s="57" t="s">
        <v>369</v>
      </c>
    </row>
    <row r="3" spans="1:13" ht="15.75" x14ac:dyDescent="0.25">
      <c r="A3" s="20" t="s">
        <v>1</v>
      </c>
      <c r="B3" s="55" t="s">
        <v>129</v>
      </c>
      <c r="C3" s="54" t="s">
        <v>132</v>
      </c>
      <c r="D3" s="53">
        <f>(I3-I5-I7-I9)+Izdevumi!D23+Rezerves!C10+'Riski finansēm'!C24</f>
        <v>11437.47091172931</v>
      </c>
      <c r="E3" s="53">
        <f>(J3-J5-J7-J9)+Izdevumi!E23+Rezerves!D10+'Riski finansēm'!D24</f>
        <v>12000.071329072516</v>
      </c>
      <c r="F3" s="53">
        <f>(K3-K5-K7-K9)+Izdevumi!F23+Rezerves!E10+'Riski finansēm'!E24</f>
        <v>12321.035405259707</v>
      </c>
      <c r="G3" s="53">
        <f>(L3-L5-L7-L9)+Izdevumi!G23+Rezerves!F10+'Riski finansēm'!F24</f>
        <v>12979.233495137727</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133</v>
      </c>
      <c r="D4" s="53">
        <f>D3/Makro!R6*100</f>
        <v>37.267780933353038</v>
      </c>
      <c r="E4" s="53">
        <f>E3/Makro!S6*100</f>
        <v>36.953071262446748</v>
      </c>
      <c r="F4" s="53">
        <f>F3/Makro!T6*100</f>
        <v>35.986063811672096</v>
      </c>
      <c r="G4" s="53">
        <f>G3/Makro!U6*100</f>
        <v>35.966284451301796</v>
      </c>
      <c r="H4" s="28"/>
      <c r="I4" s="53">
        <v>37.1</v>
      </c>
      <c r="J4" s="53">
        <v>36.799999999999997</v>
      </c>
      <c r="K4" s="53">
        <v>35.700000000000003</v>
      </c>
      <c r="L4" s="53">
        <f>K4</f>
        <v>35.700000000000003</v>
      </c>
    </row>
    <row r="5" spans="1:13" ht="15.75" x14ac:dyDescent="0.25">
      <c r="A5" s="20" t="s">
        <v>3</v>
      </c>
      <c r="B5" s="168" t="s">
        <v>384</v>
      </c>
      <c r="C5" s="54" t="s">
        <v>132</v>
      </c>
      <c r="D5" s="53">
        <f>Rezerves!C3</f>
        <v>45</v>
      </c>
      <c r="E5" s="53">
        <f>Rezerves!D3</f>
        <v>45</v>
      </c>
      <c r="F5" s="53">
        <f>Rezerves!E3</f>
        <v>45</v>
      </c>
      <c r="G5" s="53">
        <f>Rezerves!F3</f>
        <v>45</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133</v>
      </c>
      <c r="D6" s="53">
        <f>D5/Makro!R6*100</f>
        <v>0.14662770772872918</v>
      </c>
      <c r="E6" s="53">
        <f>E5/Makro!S6*100</f>
        <v>0.13857319354272774</v>
      </c>
      <c r="F6" s="53">
        <f>F5/Makro!T6*100</f>
        <v>0.13143155735385298</v>
      </c>
      <c r="G6" s="53">
        <f>G5/Makro!U6*100</f>
        <v>0.12469787225223244</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385</v>
      </c>
      <c r="C7" s="54" t="s">
        <v>132</v>
      </c>
      <c r="D7" s="53">
        <f>Rezerves!C4</f>
        <v>15</v>
      </c>
      <c r="E7" s="53">
        <f>Rezerves!D4</f>
        <v>15</v>
      </c>
      <c r="F7" s="53">
        <f>Rezerves!E4</f>
        <v>15</v>
      </c>
      <c r="G7" s="53">
        <f>Rezerves!F4</f>
        <v>15</v>
      </c>
      <c r="H7" s="28"/>
      <c r="I7" s="53">
        <f>Rezerves!C16</f>
        <v>14.272179</v>
      </c>
      <c r="J7" s="53">
        <f>Rezerves!D16</f>
        <v>14.272179</v>
      </c>
      <c r="K7" s="53">
        <f>Rezerves!E16</f>
        <v>14.272179</v>
      </c>
      <c r="L7" s="53">
        <f>Rezerves!F16</f>
        <v>14.272179</v>
      </c>
    </row>
    <row r="8" spans="1:13" ht="15.75" x14ac:dyDescent="0.25">
      <c r="A8" s="20" t="s">
        <v>6</v>
      </c>
      <c r="B8" s="168"/>
      <c r="C8" s="54" t="s">
        <v>133</v>
      </c>
      <c r="D8" s="53">
        <f>D7/Makro!R6*100</f>
        <v>4.8875902576243059E-2</v>
      </c>
      <c r="E8" s="53">
        <f>E7/Makro!S6*100</f>
        <v>4.6191064514242583E-2</v>
      </c>
      <c r="F8" s="53">
        <f>F7/Makro!T6*100</f>
        <v>4.3810519117950995E-2</v>
      </c>
      <c r="G8" s="53">
        <f>G7/Makro!U6*100</f>
        <v>4.1565957417410815E-2</v>
      </c>
      <c r="H8" s="28"/>
      <c r="I8" s="53">
        <f>Makro!$Q$85</f>
        <v>5.2057464042763082E-2</v>
      </c>
      <c r="J8" s="53">
        <f>Makro!$Q$85</f>
        <v>5.2057464042763082E-2</v>
      </c>
      <c r="K8" s="53">
        <f>Makro!$Q$85</f>
        <v>5.2057464042763082E-2</v>
      </c>
      <c r="L8" s="53">
        <f>Makro!$Q$85</f>
        <v>5.2057464042763082E-2</v>
      </c>
    </row>
    <row r="9" spans="1:13" ht="15.75" x14ac:dyDescent="0.25">
      <c r="A9" s="20" t="s">
        <v>7</v>
      </c>
      <c r="B9" s="168" t="s">
        <v>386</v>
      </c>
      <c r="C9" s="54" t="s">
        <v>132</v>
      </c>
      <c r="D9" s="53">
        <f>Rezerves!C5</f>
        <v>30</v>
      </c>
      <c r="E9" s="53">
        <f>Rezerves!D5</f>
        <v>30</v>
      </c>
      <c r="F9" s="53">
        <f>Rezerves!E5</f>
        <v>30</v>
      </c>
      <c r="G9" s="53">
        <f>Rezerves!F5</f>
        <v>30</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133</v>
      </c>
      <c r="D10" s="53">
        <f>D9/Makro!R6*100</f>
        <v>9.7751805152486118E-2</v>
      </c>
      <c r="E10" s="53">
        <f>E9/Makro!S6*100</f>
        <v>9.2382129028485166E-2</v>
      </c>
      <c r="F10" s="53">
        <f>F9/Makro!T6*100</f>
        <v>8.7621038235901991E-2</v>
      </c>
      <c r="G10" s="53">
        <f>G9/Makro!U6*100</f>
        <v>8.313191483482163E-2</v>
      </c>
      <c r="H10" s="28"/>
      <c r="I10" s="53">
        <v>0.1</v>
      </c>
      <c r="J10" s="53">
        <v>0.1</v>
      </c>
      <c r="K10" s="53">
        <v>0.1</v>
      </c>
      <c r="L10" s="53">
        <v>0.1</v>
      </c>
    </row>
    <row r="11" spans="1:13" ht="15.75" x14ac:dyDescent="0.25">
      <c r="A11" s="170" t="s">
        <v>9</v>
      </c>
      <c r="B11" s="55" t="s">
        <v>130</v>
      </c>
      <c r="C11" s="54" t="s">
        <v>132</v>
      </c>
      <c r="D11" s="53">
        <f>I11+Ieņēmumi!C23</f>
        <v>11129.079289744004</v>
      </c>
      <c r="E11" s="53">
        <f>J11+Ieņēmumi!D23</f>
        <v>11820.468000507892</v>
      </c>
      <c r="F11" s="53">
        <f>K11+Ieņēmumi!E23</f>
        <v>12066.138458538415</v>
      </c>
      <c r="G11" s="53">
        <f>L11+Ieņēmumi!F23</f>
        <v>12688.789935299486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133</v>
      </c>
      <c r="D12" s="53">
        <f>D11/Makro!R6*100</f>
        <v>36.262919675254146</v>
      </c>
      <c r="E12" s="53">
        <f>E11/Makro!S6*100</f>
        <v>36.4</v>
      </c>
      <c r="F12" s="53">
        <f>F11/Makro!T6*100</f>
        <v>35.241585974509398</v>
      </c>
      <c r="G12" s="53">
        <f>G11/Makro!U6*100</f>
        <v>35.161446808608623</v>
      </c>
      <c r="H12" s="28"/>
      <c r="I12" s="53">
        <v>36.1</v>
      </c>
      <c r="J12" s="53">
        <v>36.4</v>
      </c>
      <c r="K12" s="53">
        <v>35.299999999999997</v>
      </c>
      <c r="L12" s="53">
        <f>K12</f>
        <v>35.299999999999997</v>
      </c>
    </row>
    <row r="13" spans="1:13" ht="15.75" x14ac:dyDescent="0.25">
      <c r="A13" s="170" t="s">
        <v>11</v>
      </c>
      <c r="B13" s="169" t="s">
        <v>435</v>
      </c>
      <c r="C13" s="54" t="s">
        <v>132</v>
      </c>
      <c r="D13" s="53">
        <f>I13+Ieņēmumi!C23</f>
        <v>9318.3710401736535</v>
      </c>
      <c r="E13" s="53">
        <f>J13+Ieņēmumi!D23</f>
        <v>9904.5130224035911</v>
      </c>
      <c r="F13" s="53">
        <f>K13+Ieņēmumi!E23</f>
        <v>10354.220829850256</v>
      </c>
      <c r="G13" s="53">
        <f>L13+Ieņēmumi!F23</f>
        <v>10884.428754662167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133</v>
      </c>
      <c r="D14" s="53">
        <f>D13/Makro!R6*100</f>
        <v>30.362919675254147</v>
      </c>
      <c r="E14" s="53">
        <f>E13/Makro!S6*100</f>
        <v>30.500000000000004</v>
      </c>
      <c r="F14" s="53">
        <f>F13/Makro!T6*100</f>
        <v>30.241585974509405</v>
      </c>
      <c r="G14" s="53">
        <f>G13/Makro!U6*100</f>
        <v>30.161446808608627</v>
      </c>
      <c r="H14" s="28"/>
      <c r="I14" s="53">
        <v>30.2</v>
      </c>
      <c r="J14" s="53">
        <v>30.5</v>
      </c>
      <c r="K14" s="53">
        <v>30.3</v>
      </c>
      <c r="L14" s="53">
        <f>K14</f>
        <v>30.3</v>
      </c>
    </row>
    <row r="15" spans="1:13" ht="15.75" x14ac:dyDescent="0.25">
      <c r="A15" s="170" t="s">
        <v>13</v>
      </c>
      <c r="B15" s="55" t="s">
        <v>131</v>
      </c>
      <c r="C15" s="54" t="s">
        <v>132</v>
      </c>
      <c r="D15" s="53">
        <f>D11-D3</f>
        <v>-308.39162198530539</v>
      </c>
      <c r="E15" s="53">
        <f>E11-E3</f>
        <v>-179.60332856462446</v>
      </c>
      <c r="F15" s="53">
        <f>F11-F3</f>
        <v>-254.8969467212919</v>
      </c>
      <c r="G15" s="53">
        <f>G11-G3</f>
        <v>-290.44355983824062</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133</v>
      </c>
      <c r="D16" s="53">
        <f>D15/Makro!R6*100</f>
        <v>-1.0048612580988907</v>
      </c>
      <c r="E16" s="53">
        <f>E15/Makro!S6*100</f>
        <v>-0.55307126244675164</v>
      </c>
      <c r="F16" s="53">
        <f>F15/Makro!T6*100</f>
        <v>-0.74447783716269966</v>
      </c>
      <c r="G16" s="53">
        <f>G15/Makro!U6*100</f>
        <v>-0.80483764269316782</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128</v>
      </c>
      <c r="C20" s="17"/>
      <c r="D20" s="17">
        <v>2007</v>
      </c>
      <c r="E20" s="17">
        <v>2008</v>
      </c>
      <c r="F20" s="17">
        <v>2009</v>
      </c>
      <c r="G20" s="17">
        <v>2010</v>
      </c>
      <c r="H20" s="17">
        <v>2011</v>
      </c>
      <c r="I20" s="17">
        <v>2012</v>
      </c>
      <c r="J20" s="17">
        <v>2013</v>
      </c>
      <c r="K20" s="17">
        <v>2014</v>
      </c>
      <c r="L20" s="17">
        <v>2015</v>
      </c>
      <c r="M20" s="17">
        <v>2016</v>
      </c>
      <c r="N20" s="57" t="s">
        <v>134</v>
      </c>
      <c r="O20" s="57" t="s">
        <v>135</v>
      </c>
    </row>
    <row r="21" spans="1:15" ht="15.75" x14ac:dyDescent="0.25">
      <c r="A21" s="20" t="s">
        <v>1</v>
      </c>
      <c r="B21" s="55" t="s">
        <v>129</v>
      </c>
      <c r="C21" s="54" t="s">
        <v>132</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133</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384</v>
      </c>
      <c r="C23" s="54" t="s">
        <v>132</v>
      </c>
      <c r="D23" s="171" t="s">
        <v>201</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133</v>
      </c>
      <c r="D24" s="171" t="s">
        <v>201</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385</v>
      </c>
      <c r="C25" s="54" t="s">
        <v>132</v>
      </c>
      <c r="D25" s="171" t="s">
        <v>201</v>
      </c>
      <c r="E25" s="171" t="s">
        <v>201</v>
      </c>
      <c r="F25" s="171" t="s">
        <v>201</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133</v>
      </c>
      <c r="D26" s="171" t="s">
        <v>201</v>
      </c>
      <c r="E26" s="171" t="s">
        <v>201</v>
      </c>
      <c r="F26" s="171" t="s">
        <v>201</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386</v>
      </c>
      <c r="C27" s="54" t="s">
        <v>132</v>
      </c>
      <c r="D27" s="171" t="s">
        <v>201</v>
      </c>
      <c r="E27" s="171" t="s">
        <v>201</v>
      </c>
      <c r="F27" s="171" t="s">
        <v>201</v>
      </c>
      <c r="G27" s="171" t="s">
        <v>201</v>
      </c>
      <c r="H27" s="171" t="s">
        <v>201</v>
      </c>
      <c r="I27" s="171" t="s">
        <v>201</v>
      </c>
      <c r="J27" s="171" t="s">
        <v>201</v>
      </c>
      <c r="K27" s="171" t="s">
        <v>201</v>
      </c>
      <c r="L27" s="171" t="s">
        <v>201</v>
      </c>
      <c r="M27" s="53">
        <f>Rezerves!K24</f>
        <v>0</v>
      </c>
      <c r="N27" s="53">
        <f>Rezerves!L24</f>
        <v>22.766999999999999</v>
      </c>
      <c r="O27" s="53">
        <f>Rezerves!M24</f>
        <v>23.533999999999999</v>
      </c>
    </row>
    <row r="28" spans="1:15" ht="15.75" x14ac:dyDescent="0.25">
      <c r="A28" s="20" t="s">
        <v>8</v>
      </c>
      <c r="B28" s="168"/>
      <c r="C28" s="54" t="s">
        <v>133</v>
      </c>
      <c r="D28" s="171" t="s">
        <v>201</v>
      </c>
      <c r="E28" s="171" t="s">
        <v>201</v>
      </c>
      <c r="F28" s="171" t="s">
        <v>201</v>
      </c>
      <c r="G28" s="171" t="s">
        <v>201</v>
      </c>
      <c r="H28" s="171" t="s">
        <v>201</v>
      </c>
      <c r="I28" s="171" t="s">
        <v>201</v>
      </c>
      <c r="J28" s="171" t="s">
        <v>201</v>
      </c>
      <c r="K28" s="171" t="s">
        <v>201</v>
      </c>
      <c r="L28" s="171" t="s">
        <v>201</v>
      </c>
      <c r="M28" s="53">
        <f>M27/Makro!O6*100</f>
        <v>0</v>
      </c>
      <c r="N28" s="53">
        <f>N27/Makro!P6*100</f>
        <v>8.4740647640223182E-2</v>
      </c>
      <c r="O28" s="53">
        <f>O27/Makro!Q6*100</f>
        <v>8.1674690585492427E-2</v>
      </c>
    </row>
    <row r="29" spans="1:15" ht="15.75" x14ac:dyDescent="0.25">
      <c r="A29" s="170" t="s">
        <v>9</v>
      </c>
      <c r="B29" s="55" t="s">
        <v>130</v>
      </c>
      <c r="C29" s="54" t="s">
        <v>132</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133</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435</v>
      </c>
      <c r="C31" s="54" t="s">
        <v>132</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133</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131</v>
      </c>
      <c r="C33" s="54" t="s">
        <v>132</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133</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375</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72" t="s">
        <v>371</v>
      </c>
      <c r="B1" s="273"/>
      <c r="C1" s="273"/>
      <c r="D1" s="273"/>
      <c r="E1" s="273"/>
      <c r="F1" s="273"/>
      <c r="G1" s="274"/>
      <c r="H1" s="99" t="s">
        <v>22</v>
      </c>
    </row>
    <row r="2" spans="1:15" ht="15.75" x14ac:dyDescent="0.25">
      <c r="A2" s="17" t="s">
        <v>0</v>
      </c>
      <c r="B2" s="17" t="s">
        <v>128</v>
      </c>
      <c r="C2" s="17"/>
      <c r="D2" s="17">
        <v>2019</v>
      </c>
      <c r="E2" s="17">
        <v>2020</v>
      </c>
      <c r="F2" s="17">
        <v>2021</v>
      </c>
      <c r="G2" s="17">
        <v>2022</v>
      </c>
      <c r="H2" s="27"/>
    </row>
    <row r="3" spans="1:15" ht="15.75" x14ac:dyDescent="0.25">
      <c r="A3" s="20" t="s">
        <v>1</v>
      </c>
      <c r="B3" s="55" t="s">
        <v>129</v>
      </c>
      <c r="C3" s="54" t="s">
        <v>132</v>
      </c>
      <c r="D3" s="53">
        <f>'Budžeta ieņēmumi un izdevumi'!D3</f>
        <v>11437.47091172931</v>
      </c>
      <c r="E3" s="53">
        <f>'Budžeta ieņēmumi un izdevumi'!E3</f>
        <v>12000.071329072516</v>
      </c>
      <c r="F3" s="53">
        <f>'Budžeta ieņēmumi un izdevumi'!F3</f>
        <v>12321.035405259707</v>
      </c>
      <c r="G3" s="53">
        <f>'Budžeta ieņēmumi un izdevumi'!G3</f>
        <v>12979.233495137727</v>
      </c>
      <c r="H3" s="28"/>
    </row>
    <row r="4" spans="1:15" ht="15.75" x14ac:dyDescent="0.25">
      <c r="A4" s="20" t="s">
        <v>2</v>
      </c>
      <c r="B4" s="56"/>
      <c r="C4" s="54" t="s">
        <v>133</v>
      </c>
      <c r="D4" s="53">
        <f>'Budžeta ieņēmumi un izdevumi'!D4</f>
        <v>37.267780933353038</v>
      </c>
      <c r="E4" s="53">
        <f>'Budžeta ieņēmumi un izdevumi'!E4</f>
        <v>36.953071262446748</v>
      </c>
      <c r="F4" s="53">
        <f>'Budžeta ieņēmumi un izdevumi'!F4</f>
        <v>35.986063811672096</v>
      </c>
      <c r="G4" s="53">
        <f>'Budžeta ieņēmumi un izdevumi'!G4</f>
        <v>35.966284451301796</v>
      </c>
      <c r="H4" s="28"/>
    </row>
    <row r="5" spans="1:15" ht="15.75" x14ac:dyDescent="0.25">
      <c r="A5" s="20" t="s">
        <v>3</v>
      </c>
      <c r="B5" s="55" t="s">
        <v>131</v>
      </c>
      <c r="C5" s="54" t="s">
        <v>132</v>
      </c>
      <c r="D5" s="53">
        <f>'Budžeta ieņēmumi un izdevumi'!D15</f>
        <v>-308.39162198530539</v>
      </c>
      <c r="E5" s="53">
        <f>'Budžeta ieņēmumi un izdevumi'!E15</f>
        <v>-179.60332856462446</v>
      </c>
      <c r="F5" s="53">
        <f>'Budžeta ieņēmumi un izdevumi'!F15</f>
        <v>-254.8969467212919</v>
      </c>
      <c r="G5" s="53">
        <f>'Budžeta ieņēmumi un izdevumi'!G15</f>
        <v>-290.44355983824062</v>
      </c>
      <c r="H5" s="28"/>
    </row>
    <row r="6" spans="1:15" ht="15.75" x14ac:dyDescent="0.25">
      <c r="A6" s="20" t="s">
        <v>4</v>
      </c>
      <c r="B6" s="56"/>
      <c r="C6" s="54" t="s">
        <v>133</v>
      </c>
      <c r="D6" s="53">
        <f>'Budžeta ieņēmumi un izdevumi'!D16</f>
        <v>-1.0048612580988907</v>
      </c>
      <c r="E6" s="53">
        <f>'Budžeta ieņēmumi un izdevumi'!E16</f>
        <v>-0.55307126244675164</v>
      </c>
      <c r="F6" s="53">
        <f>'Budžeta ieņēmumi un izdevumi'!F16</f>
        <v>-0.74447783716269966</v>
      </c>
      <c r="G6" s="53">
        <f>'Budžeta ieņēmumi un izdevumi'!G16</f>
        <v>-0.80483764269316782</v>
      </c>
      <c r="H6" s="28"/>
    </row>
    <row r="7" spans="1:15" ht="15.75" x14ac:dyDescent="0.25">
      <c r="A7" s="20" t="s">
        <v>5</v>
      </c>
      <c r="B7" s="55" t="s">
        <v>288</v>
      </c>
      <c r="C7" s="54" t="s">
        <v>132</v>
      </c>
      <c r="D7" s="53">
        <v>24486.645827823522</v>
      </c>
      <c r="E7" s="53">
        <v>25219.98765904102</v>
      </c>
      <c r="F7" s="53">
        <v>25949.427033761942</v>
      </c>
      <c r="G7" s="53">
        <v>26701.960417741037</v>
      </c>
      <c r="H7" s="28"/>
    </row>
    <row r="8" spans="1:15" ht="15.75" x14ac:dyDescent="0.25">
      <c r="A8" s="20" t="s">
        <v>6</v>
      </c>
      <c r="B8" s="56"/>
      <c r="C8" s="54" t="s">
        <v>289</v>
      </c>
      <c r="D8" s="53">
        <v>3.3668989970053964</v>
      </c>
      <c r="E8" s="53">
        <v>2.9948643696402932</v>
      </c>
      <c r="F8" s="53">
        <v>2.8923066283080834</v>
      </c>
      <c r="G8" s="53">
        <v>2.8999999999999937</v>
      </c>
      <c r="H8" s="28"/>
    </row>
    <row r="9" spans="1:15" ht="15.75" x14ac:dyDescent="0.25">
      <c r="A9" s="20" t="s">
        <v>7</v>
      </c>
      <c r="B9" s="55" t="s">
        <v>291</v>
      </c>
      <c r="C9" s="54" t="s">
        <v>289</v>
      </c>
      <c r="D9" s="53">
        <v>3.4499899999999881</v>
      </c>
      <c r="E9" s="53">
        <v>3.3499999900000028</v>
      </c>
      <c r="F9" s="53">
        <v>3.2500000000000022</v>
      </c>
      <c r="G9" s="53">
        <v>2.934411884860344</v>
      </c>
      <c r="H9" s="28"/>
    </row>
    <row r="10" spans="1:15" ht="15.75" x14ac:dyDescent="0.25">
      <c r="A10" s="20" t="s">
        <v>8</v>
      </c>
      <c r="B10" s="56"/>
      <c r="C10" s="54" t="s">
        <v>290</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129</v>
      </c>
      <c r="C15" s="54" t="s">
        <v>132</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133</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131</v>
      </c>
      <c r="C17" s="54" t="s">
        <v>132</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133</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288</v>
      </c>
      <c r="C19" s="54" t="s">
        <v>132</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289</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291</v>
      </c>
      <c r="C21" s="54" t="s">
        <v>289</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290</v>
      </c>
      <c r="D22" s="53" t="s">
        <v>292</v>
      </c>
      <c r="E22" s="53" t="s">
        <v>292</v>
      </c>
      <c r="F22" s="53" t="s">
        <v>292</v>
      </c>
      <c r="G22" s="53" t="s">
        <v>292</v>
      </c>
      <c r="H22" s="53" t="s">
        <v>292</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376</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72" t="s">
        <v>372</v>
      </c>
      <c r="B1" s="273"/>
      <c r="C1" s="273"/>
      <c r="D1" s="273"/>
      <c r="E1" s="273"/>
      <c r="F1" s="273"/>
      <c r="G1" s="274"/>
      <c r="H1" s="99" t="s">
        <v>22</v>
      </c>
    </row>
    <row r="2" spans="1:15" ht="14.25" customHeight="1" x14ac:dyDescent="0.25">
      <c r="A2" s="17" t="s">
        <v>0</v>
      </c>
      <c r="B2" s="17" t="s">
        <v>128</v>
      </c>
      <c r="C2" s="17"/>
      <c r="D2" s="17">
        <v>2019</v>
      </c>
      <c r="E2" s="17">
        <v>2020</v>
      </c>
      <c r="F2" s="17">
        <v>2021</v>
      </c>
      <c r="G2" s="17">
        <v>2022</v>
      </c>
      <c r="H2" s="27"/>
    </row>
    <row r="3" spans="1:15" ht="15.75" x14ac:dyDescent="0.25">
      <c r="A3" s="20" t="s">
        <v>1</v>
      </c>
      <c r="B3" s="55" t="s">
        <v>346</v>
      </c>
      <c r="C3" s="54" t="s">
        <v>132</v>
      </c>
      <c r="D3" s="53">
        <f>D8+('Budžeta ieņēmumi un izdevumi'!I15-'Budžeta ieņēmumi un izdevumi'!D15)</f>
        <v>11479.540822724412</v>
      </c>
      <c r="E3" s="53">
        <f>E8+('Budžeta ieņēmumi un izdevumi'!J15-'Budžeta ieņēmumi un izdevumi'!E15)</f>
        <v>12389.75708733102</v>
      </c>
      <c r="F3" s="53">
        <f>F8+('Budžeta ieņēmumi un izdevumi'!K15-'Budžeta ieņēmumi un izdevumi'!F15)</f>
        <v>12306.797052685943</v>
      </c>
      <c r="G3" s="53">
        <f>G8+('Budžeta ieņēmumi un izdevumi'!L15-'Budžeta ieņēmumi un izdevumi'!G15)</f>
        <v>12993.14627152498</v>
      </c>
      <c r="H3" s="28"/>
    </row>
    <row r="4" spans="1:15" ht="15.75" x14ac:dyDescent="0.25">
      <c r="A4" s="20" t="s">
        <v>2</v>
      </c>
      <c r="B4" s="56"/>
      <c r="C4" s="54" t="s">
        <v>133</v>
      </c>
      <c r="D4" s="53">
        <f>D3/Makro!R6*100</f>
        <v>37.40486125809889</v>
      </c>
      <c r="E4" s="53">
        <f>E3/Makro!S6*100</f>
        <v>38.153071262446758</v>
      </c>
      <c r="F4" s="53">
        <f>F3/Makro!T6*100</f>
        <v>35.944477837162694</v>
      </c>
      <c r="G4" s="53">
        <f>G3/Makro!U6*100</f>
        <v>36.004837642693161</v>
      </c>
      <c r="H4" s="28"/>
    </row>
    <row r="5" spans="1:15" ht="15.75" x14ac:dyDescent="0.25">
      <c r="A5" s="19"/>
      <c r="B5" s="19"/>
      <c r="C5" s="19"/>
      <c r="D5" s="167"/>
      <c r="E5" s="19"/>
      <c r="F5" s="19"/>
      <c r="G5" s="19"/>
      <c r="H5" s="28"/>
    </row>
    <row r="6" spans="1:15" ht="15.75" x14ac:dyDescent="0.25">
      <c r="A6" s="51" t="s">
        <v>374</v>
      </c>
      <c r="B6" s="19"/>
      <c r="C6" s="19"/>
      <c r="D6" s="19"/>
      <c r="E6" s="19"/>
      <c r="F6" s="19"/>
      <c r="G6" s="19"/>
      <c r="H6" s="28"/>
    </row>
    <row r="7" spans="1:15" ht="15.75" x14ac:dyDescent="0.25">
      <c r="A7" s="17" t="s">
        <v>0</v>
      </c>
      <c r="B7" s="17" t="s">
        <v>128</v>
      </c>
      <c r="C7" s="17"/>
      <c r="D7" s="57" t="s">
        <v>150</v>
      </c>
      <c r="E7" s="57" t="s">
        <v>151</v>
      </c>
      <c r="F7" s="57" t="s">
        <v>436</v>
      </c>
      <c r="G7" s="57" t="s">
        <v>369</v>
      </c>
      <c r="H7" s="28"/>
    </row>
    <row r="8" spans="1:15" ht="15.75" x14ac:dyDescent="0.25">
      <c r="A8" s="20" t="s">
        <v>1</v>
      </c>
      <c r="B8" s="55" t="s">
        <v>346</v>
      </c>
      <c r="C8" s="54" t="s">
        <v>132</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133</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128</v>
      </c>
      <c r="C14" s="17"/>
      <c r="D14" s="17">
        <v>2007</v>
      </c>
      <c r="E14" s="17">
        <v>2008</v>
      </c>
      <c r="F14" s="17">
        <v>2009</v>
      </c>
      <c r="G14" s="17">
        <v>2010</v>
      </c>
      <c r="H14" s="17">
        <v>2011</v>
      </c>
      <c r="I14" s="17">
        <v>2012</v>
      </c>
      <c r="J14" s="17">
        <v>2013</v>
      </c>
      <c r="K14" s="17">
        <v>2014</v>
      </c>
      <c r="L14" s="17">
        <v>2015</v>
      </c>
      <c r="M14" s="17">
        <v>2016</v>
      </c>
      <c r="N14" s="57" t="s">
        <v>134</v>
      </c>
      <c r="O14" s="57" t="s">
        <v>135</v>
      </c>
    </row>
    <row r="15" spans="1:15" ht="15.75" x14ac:dyDescent="0.25">
      <c r="A15" s="20" t="s">
        <v>1</v>
      </c>
      <c r="B15" s="55" t="s">
        <v>346</v>
      </c>
      <c r="C15" s="54" t="s">
        <v>132</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133</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375</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8"/>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72" t="s">
        <v>367</v>
      </c>
      <c r="B1" s="273"/>
      <c r="C1" s="273"/>
      <c r="D1" s="273"/>
      <c r="E1" s="273"/>
      <c r="F1" s="274"/>
      <c r="G1" s="26"/>
      <c r="H1" s="29"/>
    </row>
    <row r="2" spans="1:8" ht="15.75" x14ac:dyDescent="0.25">
      <c r="A2" s="17" t="s">
        <v>0</v>
      </c>
      <c r="B2" s="17" t="s">
        <v>368</v>
      </c>
      <c r="C2" s="17">
        <v>2019</v>
      </c>
      <c r="D2" s="17">
        <v>2020</v>
      </c>
      <c r="E2" s="17">
        <v>2021</v>
      </c>
      <c r="F2" s="17">
        <v>2022</v>
      </c>
      <c r="G2" s="27"/>
    </row>
    <row r="3" spans="1:8" ht="31.5" x14ac:dyDescent="0.25">
      <c r="A3" s="20" t="s">
        <v>1</v>
      </c>
      <c r="B3" s="270" t="s">
        <v>523</v>
      </c>
      <c r="C3" s="283" t="s">
        <v>527</v>
      </c>
      <c r="D3" s="283" t="s">
        <v>527</v>
      </c>
      <c r="E3" s="283" t="s">
        <v>527</v>
      </c>
      <c r="F3" s="16"/>
      <c r="G3" s="28"/>
    </row>
    <row r="4" spans="1:8" ht="47.25" x14ac:dyDescent="0.25">
      <c r="A4" s="20" t="s">
        <v>2</v>
      </c>
      <c r="B4" s="270" t="s">
        <v>524</v>
      </c>
      <c r="C4" s="283" t="s">
        <v>527</v>
      </c>
      <c r="D4" s="283" t="s">
        <v>527</v>
      </c>
      <c r="E4" s="283" t="s">
        <v>527</v>
      </c>
      <c r="F4" s="16"/>
      <c r="G4" s="28"/>
    </row>
    <row r="5" spans="1:8" ht="15.75" x14ac:dyDescent="0.25">
      <c r="A5" s="20" t="s">
        <v>3</v>
      </c>
      <c r="B5" s="270" t="s">
        <v>526</v>
      </c>
      <c r="C5" s="283" t="s">
        <v>527</v>
      </c>
      <c r="D5" s="283" t="s">
        <v>527</v>
      </c>
      <c r="E5" s="283" t="s">
        <v>527</v>
      </c>
      <c r="F5" s="16"/>
      <c r="G5" s="28"/>
    </row>
    <row r="6" spans="1:8" ht="15.75" x14ac:dyDescent="0.25">
      <c r="A6" s="20" t="s">
        <v>4</v>
      </c>
      <c r="B6" s="270" t="s">
        <v>525</v>
      </c>
      <c r="C6" s="283" t="s">
        <v>527</v>
      </c>
      <c r="D6" s="283" t="s">
        <v>527</v>
      </c>
      <c r="E6" s="283" t="s">
        <v>527</v>
      </c>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c r="H22" s="31"/>
    </row>
    <row r="23" spans="1:8" ht="15.75" x14ac:dyDescent="0.25">
      <c r="A23" s="20"/>
      <c r="B23" s="21" t="s">
        <v>92</v>
      </c>
      <c r="C23" s="22">
        <f>SUM(C3:C22)</f>
        <v>0</v>
      </c>
      <c r="D23" s="22">
        <f>SUM(D3:D22)</f>
        <v>0</v>
      </c>
      <c r="E23" s="22">
        <f>SUM(E3:E22)</f>
        <v>0</v>
      </c>
      <c r="F23" s="22">
        <f>SUM(F3:F22)</f>
        <v>0</v>
      </c>
      <c r="G23" s="28"/>
    </row>
    <row r="24" spans="1:8" ht="31.5" customHeight="1" x14ac:dyDescent="0.25">
      <c r="A24" s="275" t="s">
        <v>522</v>
      </c>
      <c r="B24" s="275"/>
      <c r="C24" s="275"/>
      <c r="D24" s="275"/>
      <c r="E24" s="275"/>
      <c r="F24" s="275"/>
      <c r="G24" s="28"/>
    </row>
    <row r="25" spans="1:8" ht="15" hidden="1" customHeight="1" x14ac:dyDescent="0.25">
      <c r="A25" t="s">
        <v>93</v>
      </c>
    </row>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row r="48" spans="5:5" ht="15" hidden="1" customHeight="1" x14ac:dyDescent="0.25">
      <c r="E48" t="e">
        <f>select</f>
        <v>#NAME?</v>
      </c>
    </row>
  </sheetData>
  <mergeCells count="2">
    <mergeCell ref="A1:F1"/>
    <mergeCell ref="A24:F24"/>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1" numberStoredAsText="1"/>
    <ignoredError sqref="E23:F23 C23:D23" formulaRange="1"/>
    <ignoredError sqref="E48"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87A5A9-0A14-4E99-A310-B6620E3627F9}">
  <ds:schemaRef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http://schemas.microsoft.com/office/infopath/2007/PartnerControls"/>
    <ds:schemaRef ds:uri="9c5f4703-e5b5-4a71-bd00-8c265978af61"/>
    <ds:schemaRef ds:uri="http://schemas.microsoft.com/office/2006/documentManagement/types"/>
    <ds:schemaRef ds:uri="18cde31a-aed2-49ce-b570-e812b29b6342"/>
    <ds:schemaRef ds:uri="http://purl.org/dc/dcmitype/"/>
  </ds:schemaRefs>
</ds:datastoreItem>
</file>

<file path=customXml/itemProps2.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8FE1F7-83F8-4D7E-9391-9DB6088EAD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Fiskālās disciplīnas padome</dc:creator>
  <cp:lastModifiedBy>Dace</cp:lastModifiedBy>
  <cp:lastPrinted>2018-05-27T07:19:29Z</cp:lastPrinted>
  <dcterms:created xsi:type="dcterms:W3CDTF">2018-03-01T12:32:15Z</dcterms:created>
  <dcterms:modified xsi:type="dcterms:W3CDTF">2018-05-27T08:45:22Z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