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howInkAnnotation="0"/>
  <mc:AlternateContent xmlns:mc="http://schemas.openxmlformats.org/markup-compatibility/2006">
    <mc:Choice Requires="x15">
      <x15ac:absPath xmlns:x15ac="http://schemas.microsoft.com/office/spreadsheetml/2010/11/ac" url="C:\Users\Viktorija.Zaremba\Finanšu ministrija\FDP - Dokumenti\9_Lietvediba\2025\FDP_2025_1_21\"/>
    </mc:Choice>
  </mc:AlternateContent>
  <xr:revisionPtr revIDLastSave="0" documentId="13_ncr:1_{221F208A-6371-4769-9B10-B305FD69CC58}" xr6:coauthVersionLast="47" xr6:coauthVersionMax="47" xr10:uidLastSave="{00000000-0000-0000-0000-000000000000}"/>
  <bookViews>
    <workbookView xWindow="-120" yWindow="-120" windowWidth="38640" windowHeight="21120" tabRatio="804" xr2:uid="{00000000-000D-0000-FFFF-FFFF00000000}"/>
  </bookViews>
  <sheets>
    <sheet name="2025Q3_LV" sheetId="1" r:id="rId1"/>
    <sheet name="2025Q3_EN" sheetId="17" r:id="rId2"/>
    <sheet name="IKP, GDP" sheetId="18" r:id="rId3"/>
    <sheet name="Exp-Imp" sheetId="1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6" i="17" l="1"/>
  <c r="AW5" i="17"/>
  <c r="AW4" i="17"/>
  <c r="AW3" i="17"/>
  <c r="AR24" i="17"/>
  <c r="AR18" i="17"/>
  <c r="AR11" i="17"/>
  <c r="AR10" i="17"/>
  <c r="AX6" i="19"/>
  <c r="AX9" i="19"/>
  <c r="P49" i="18"/>
  <c r="O49" i="18"/>
  <c r="N49" i="18"/>
  <c r="M49" i="18"/>
  <c r="L49" i="18"/>
  <c r="K49" i="18"/>
  <c r="AW6" i="1"/>
  <c r="AW5" i="1"/>
  <c r="AW4" i="1"/>
  <c r="AW3" i="1"/>
  <c r="AV5" i="1"/>
  <c r="G19" i="1"/>
  <c r="H19" i="1"/>
  <c r="I19" i="1"/>
  <c r="J19" i="1"/>
  <c r="K19" i="1"/>
  <c r="L19" i="1"/>
  <c r="M19" i="1"/>
  <c r="N19" i="1"/>
  <c r="F19" i="1"/>
  <c r="AW6" i="19"/>
  <c r="AW9" i="19"/>
  <c r="P48" i="18"/>
  <c r="O48" i="18"/>
  <c r="N48" i="18"/>
  <c r="M48" i="18"/>
  <c r="L48" i="18"/>
  <c r="K48" i="18"/>
  <c r="AQ24" i="17"/>
  <c r="AV6" i="17"/>
  <c r="AQ18" i="17"/>
  <c r="AM18" i="17"/>
  <c r="AV5" i="17"/>
  <c r="AQ11" i="17"/>
  <c r="AM11" i="17"/>
  <c r="AV4" i="17"/>
  <c r="AQ10" i="17"/>
  <c r="AV3" i="17"/>
  <c r="AM10" i="17"/>
  <c r="AV6" i="1"/>
  <c r="AV4" i="1"/>
  <c r="AV3" i="1"/>
  <c r="AU3" i="1"/>
  <c r="AV6" i="19"/>
  <c r="AV9" i="19"/>
  <c r="AP24" i="17"/>
  <c r="AU6" i="17"/>
  <c r="AP18" i="17"/>
  <c r="AP11" i="17"/>
  <c r="AP10" i="17"/>
  <c r="AU3" i="17"/>
  <c r="AU6" i="1"/>
  <c r="AU5" i="1"/>
  <c r="AU4" i="1"/>
  <c r="H21" i="1"/>
  <c r="K47" i="18"/>
  <c r="L47" i="18"/>
  <c r="M47" i="18"/>
  <c r="N47" i="18"/>
  <c r="O47" i="18"/>
  <c r="P47" i="18"/>
  <c r="AU6" i="19"/>
  <c r="AU9" i="19"/>
  <c r="P46" i="18"/>
  <c r="O46" i="18"/>
  <c r="N46" i="18"/>
  <c r="M46" i="18"/>
  <c r="L46" i="18"/>
  <c r="K46" i="18"/>
  <c r="P27" i="17"/>
  <c r="AT6" i="17"/>
  <c r="P15" i="17"/>
  <c r="AT4" i="17" s="1"/>
  <c r="P14" i="17"/>
  <c r="AO24" i="17"/>
  <c r="AS6" i="17"/>
  <c r="AO18" i="17"/>
  <c r="AO11" i="17"/>
  <c r="AO10" i="17"/>
  <c r="AT6" i="1"/>
  <c r="AT4" i="1"/>
  <c r="AT3" i="1"/>
  <c r="AS6" i="1"/>
  <c r="AS5" i="1"/>
  <c r="AS4" i="1"/>
  <c r="AS3" i="1"/>
  <c r="P21" i="1"/>
  <c r="AT5" i="1"/>
  <c r="O21" i="1"/>
  <c r="AN24" i="17"/>
  <c r="AR6" i="17"/>
  <c r="AN18" i="17"/>
  <c r="AN10" i="17"/>
  <c r="AR3" i="17"/>
  <c r="AN11" i="17"/>
  <c r="AK3" i="1"/>
  <c r="AK4" i="1"/>
  <c r="AT6" i="19"/>
  <c r="AT9" i="19"/>
  <c r="P45" i="18"/>
  <c r="O45" i="18"/>
  <c r="N45" i="18"/>
  <c r="M45" i="18"/>
  <c r="L45" i="18"/>
  <c r="K45" i="18"/>
  <c r="AR6" i="1"/>
  <c r="AR5" i="1"/>
  <c r="AR4" i="1"/>
  <c r="AR3" i="1"/>
  <c r="AL24" i="17"/>
  <c r="AP6" i="17"/>
  <c r="AM24" i="17"/>
  <c r="AQ6" i="17"/>
  <c r="AL18" i="17"/>
  <c r="AU5" i="17"/>
  <c r="AL11" i="17"/>
  <c r="AU4" i="17"/>
  <c r="AL10" i="17"/>
  <c r="AP3" i="17"/>
  <c r="AS6" i="19"/>
  <c r="AS9" i="19"/>
  <c r="P44" i="18"/>
  <c r="O44" i="18"/>
  <c r="N44" i="18"/>
  <c r="M44" i="18"/>
  <c r="L44" i="18"/>
  <c r="K44" i="18"/>
  <c r="M43" i="18"/>
  <c r="AP6" i="1"/>
  <c r="AQ6" i="1"/>
  <c r="AQ5" i="1"/>
  <c r="AQ4" i="1"/>
  <c r="AQ3" i="1"/>
  <c r="AR6" i="19"/>
  <c r="AR9" i="19"/>
  <c r="P43" i="18"/>
  <c r="O43" i="18"/>
  <c r="N43" i="18"/>
  <c r="L43" i="18"/>
  <c r="K43" i="18"/>
  <c r="AP5" i="1"/>
  <c r="AP4" i="1"/>
  <c r="AP3" i="1"/>
  <c r="AQ6" i="19"/>
  <c r="AQ9" i="19"/>
  <c r="P42" i="18"/>
  <c r="O42" i="18"/>
  <c r="N42" i="18"/>
  <c r="M42" i="18"/>
  <c r="L42" i="18"/>
  <c r="K42" i="18"/>
  <c r="K41" i="18"/>
  <c r="O15" i="17"/>
  <c r="O14" i="17"/>
  <c r="AO3" i="17" s="1"/>
  <c r="AT3" i="17"/>
  <c r="O27" i="17"/>
  <c r="AO6" i="17"/>
  <c r="AK24" i="17"/>
  <c r="AN6" i="17"/>
  <c r="AK18" i="17"/>
  <c r="AS5" i="17"/>
  <c r="AK11" i="17"/>
  <c r="AN4" i="17"/>
  <c r="AS4" i="17"/>
  <c r="AK10" i="17"/>
  <c r="AN3" i="17"/>
  <c r="AS3" i="17"/>
  <c r="AO6" i="1"/>
  <c r="AO4" i="1"/>
  <c r="AO3" i="1"/>
  <c r="AN6" i="1"/>
  <c r="AN5" i="1"/>
  <c r="AN4" i="1"/>
  <c r="AN3" i="1"/>
  <c r="AO5" i="1"/>
  <c r="P41" i="18"/>
  <c r="O41" i="18"/>
  <c r="N41" i="18"/>
  <c r="M41" i="18"/>
  <c r="L41" i="18"/>
  <c r="K6" i="18"/>
  <c r="L6" i="18"/>
  <c r="M6" i="18"/>
  <c r="N6" i="18"/>
  <c r="O6" i="18"/>
  <c r="P6" i="18"/>
  <c r="K7" i="18"/>
  <c r="L7" i="18"/>
  <c r="M7" i="18"/>
  <c r="N7" i="18"/>
  <c r="O7" i="18"/>
  <c r="P7" i="18"/>
  <c r="K8" i="18"/>
  <c r="L8" i="18"/>
  <c r="M8" i="18"/>
  <c r="N8" i="18"/>
  <c r="O8" i="18"/>
  <c r="P8" i="18"/>
  <c r="K9" i="18"/>
  <c r="L9" i="18"/>
  <c r="M9" i="18"/>
  <c r="N9" i="18"/>
  <c r="O9" i="18"/>
  <c r="P9" i="18"/>
  <c r="K10" i="18"/>
  <c r="L10" i="18"/>
  <c r="M10" i="18"/>
  <c r="N10" i="18"/>
  <c r="O10" i="18"/>
  <c r="P10" i="18"/>
  <c r="K11" i="18"/>
  <c r="L11" i="18"/>
  <c r="M11" i="18"/>
  <c r="N11" i="18"/>
  <c r="O11" i="18"/>
  <c r="P11" i="18"/>
  <c r="AJ24" i="17"/>
  <c r="AM6" i="17"/>
  <c r="AJ10" i="17"/>
  <c r="AJ11" i="17"/>
  <c r="AR4" i="17"/>
  <c r="AM6" i="1"/>
  <c r="AM4" i="1"/>
  <c r="AM3" i="1"/>
  <c r="AP6" i="19"/>
  <c r="AP9" i="19"/>
  <c r="AJ18" i="17"/>
  <c r="AR5" i="17"/>
  <c r="AM5" i="1"/>
  <c r="AL5" i="1"/>
  <c r="N21" i="1"/>
  <c r="AJ5" i="1"/>
  <c r="AO6" i="19"/>
  <c r="AO9" i="19"/>
  <c r="P40" i="18"/>
  <c r="O40" i="18"/>
  <c r="N40" i="18"/>
  <c r="M40" i="18"/>
  <c r="L40" i="18"/>
  <c r="K40" i="18"/>
  <c r="AI24" i="17"/>
  <c r="AL6" i="17"/>
  <c r="AI18" i="17"/>
  <c r="AQ5" i="17"/>
  <c r="AI11" i="17"/>
  <c r="AQ4" i="17"/>
  <c r="AI10" i="17"/>
  <c r="AL3" i="17"/>
  <c r="AQ3" i="17"/>
  <c r="AL6" i="1"/>
  <c r="AL4" i="1"/>
  <c r="AL3" i="1"/>
  <c r="AN6" i="19"/>
  <c r="AN9" i="19"/>
  <c r="P39" i="18"/>
  <c r="O39" i="18"/>
  <c r="N39" i="18"/>
  <c r="M39" i="18"/>
  <c r="L39" i="18"/>
  <c r="K39" i="18"/>
  <c r="AH24" i="17"/>
  <c r="AK6" i="17"/>
  <c r="AH18" i="17"/>
  <c r="AP5" i="17"/>
  <c r="AH10" i="17"/>
  <c r="AH11" i="17"/>
  <c r="AP4" i="17"/>
  <c r="AK6" i="1"/>
  <c r="AK5" i="1"/>
  <c r="AJ6" i="1"/>
  <c r="AJ4" i="1"/>
  <c r="AJ3" i="1"/>
  <c r="AM6" i="19"/>
  <c r="AM9" i="19"/>
  <c r="P38" i="18"/>
  <c r="O38" i="18"/>
  <c r="N38" i="18"/>
  <c r="M38" i="18"/>
  <c r="L38" i="18"/>
  <c r="K38" i="18"/>
  <c r="N27" i="17"/>
  <c r="AJ6" i="17"/>
  <c r="AG24" i="17"/>
  <c r="AI6" i="17"/>
  <c r="AG18" i="17"/>
  <c r="AN5" i="17"/>
  <c r="AG11" i="17"/>
  <c r="AG10" i="17"/>
  <c r="AI3" i="17"/>
  <c r="AI6" i="1"/>
  <c r="AI5" i="1"/>
  <c r="AI4" i="1"/>
  <c r="AI3" i="1"/>
  <c r="N14" i="17"/>
  <c r="N15" i="17"/>
  <c r="AO4" i="17"/>
  <c r="AL6" i="19"/>
  <c r="AL9" i="19"/>
  <c r="P37" i="18"/>
  <c r="O37" i="18"/>
  <c r="N37" i="18"/>
  <c r="M37" i="18"/>
  <c r="L37" i="18"/>
  <c r="K37" i="18"/>
  <c r="AH6" i="1"/>
  <c r="AH5" i="1"/>
  <c r="AH4" i="1"/>
  <c r="AH3" i="1"/>
  <c r="H27" i="17"/>
  <c r="I27" i="17"/>
  <c r="J27" i="17"/>
  <c r="K27" i="17"/>
  <c r="L27" i="17"/>
  <c r="M27" i="17"/>
  <c r="C24" i="17"/>
  <c r="D24" i="17"/>
  <c r="E24" i="17"/>
  <c r="F24" i="17"/>
  <c r="G24" i="17"/>
  <c r="H24" i="17"/>
  <c r="D6" i="17"/>
  <c r="I24" i="17"/>
  <c r="J24" i="17"/>
  <c r="K24" i="17"/>
  <c r="L24" i="17"/>
  <c r="M24" i="17"/>
  <c r="N24" i="17"/>
  <c r="O24" i="17"/>
  <c r="M6" i="17"/>
  <c r="P24" i="17"/>
  <c r="Q24" i="17"/>
  <c r="R24" i="17"/>
  <c r="S24" i="17"/>
  <c r="T24" i="17"/>
  <c r="U24" i="17"/>
  <c r="V24" i="17"/>
  <c r="W24" i="17"/>
  <c r="W6" i="17"/>
  <c r="X24" i="17"/>
  <c r="X6" i="17"/>
  <c r="Y24" i="17"/>
  <c r="Z24" i="17"/>
  <c r="AA6" i="17"/>
  <c r="AA24" i="17"/>
  <c r="AB24" i="17"/>
  <c r="AC24" i="17"/>
  <c r="AD24" i="17"/>
  <c r="AE24" i="17"/>
  <c r="AG6" i="17"/>
  <c r="AF24" i="17"/>
  <c r="AH6" i="17"/>
  <c r="C18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H15" i="17"/>
  <c r="F4" i="17" s="1"/>
  <c r="I15" i="17"/>
  <c r="J15" i="17"/>
  <c r="K15" i="17"/>
  <c r="L15" i="17"/>
  <c r="M15" i="17"/>
  <c r="AJ4" i="17" s="1"/>
  <c r="H14" i="17"/>
  <c r="I14" i="17"/>
  <c r="K3" i="17" s="1"/>
  <c r="J14" i="17"/>
  <c r="U3" i="17" s="1"/>
  <c r="K14" i="17"/>
  <c r="L14" i="17"/>
  <c r="M14" i="17"/>
  <c r="C11" i="17"/>
  <c r="D11" i="17"/>
  <c r="E11" i="17"/>
  <c r="F11" i="17"/>
  <c r="G11" i="17"/>
  <c r="H11" i="17"/>
  <c r="I4" i="17"/>
  <c r="I11" i="17"/>
  <c r="E4" i="17"/>
  <c r="J11" i="17"/>
  <c r="K11" i="17"/>
  <c r="L11" i="17"/>
  <c r="M11" i="17"/>
  <c r="N11" i="17"/>
  <c r="O11" i="17"/>
  <c r="P11" i="17"/>
  <c r="S4" i="17"/>
  <c r="Q11" i="17"/>
  <c r="T4" i="17"/>
  <c r="R11" i="17"/>
  <c r="S11" i="17"/>
  <c r="T11" i="17"/>
  <c r="U11" i="17"/>
  <c r="V11" i="17"/>
  <c r="W11" i="17"/>
  <c r="X11" i="17"/>
  <c r="AC4" i="17"/>
  <c r="Y11" i="17"/>
  <c r="Y4" i="17"/>
  <c r="Z11" i="17"/>
  <c r="AA4" i="17"/>
  <c r="AA11" i="17"/>
  <c r="AG4" i="17"/>
  <c r="AB11" i="17"/>
  <c r="AC11" i="17"/>
  <c r="AD4" i="17"/>
  <c r="AD11" i="17"/>
  <c r="AE11" i="17"/>
  <c r="AF11" i="17"/>
  <c r="AH4" i="17"/>
  <c r="AM4" i="17"/>
  <c r="C10" i="17"/>
  <c r="D10" i="17"/>
  <c r="D3" i="17"/>
  <c r="E10" i="17"/>
  <c r="F10" i="17"/>
  <c r="G3" i="17"/>
  <c r="G10" i="17"/>
  <c r="H3" i="17"/>
  <c r="H10" i="17"/>
  <c r="I10" i="17"/>
  <c r="J3" i="17"/>
  <c r="J10" i="17"/>
  <c r="K10" i="17"/>
  <c r="L10" i="17"/>
  <c r="I3" i="17"/>
  <c r="M10" i="17"/>
  <c r="N10" i="17"/>
  <c r="Q3" i="17"/>
  <c r="O10" i="17"/>
  <c r="M3" i="17"/>
  <c r="P10" i="17"/>
  <c r="Q10" i="17"/>
  <c r="T3" i="17"/>
  <c r="R10" i="17"/>
  <c r="S10" i="17"/>
  <c r="T10" i="17"/>
  <c r="S3" i="17"/>
  <c r="U10" i="17"/>
  <c r="V10" i="17"/>
  <c r="AA3" i="17"/>
  <c r="W10" i="17"/>
  <c r="W3" i="17"/>
  <c r="X10" i="17"/>
  <c r="Y10" i="17"/>
  <c r="AD3" i="17"/>
  <c r="Z10" i="17"/>
  <c r="AA10" i="17"/>
  <c r="AB10" i="17"/>
  <c r="AC3" i="17"/>
  <c r="AC10" i="17"/>
  <c r="AD10" i="17"/>
  <c r="AF3" i="17"/>
  <c r="AE10" i="17"/>
  <c r="AF10" i="17"/>
  <c r="G27" i="17"/>
  <c r="B24" i="17"/>
  <c r="G21" i="17"/>
  <c r="B18" i="17"/>
  <c r="G15" i="17"/>
  <c r="G14" i="17"/>
  <c r="B11" i="17"/>
  <c r="B10" i="17"/>
  <c r="P21" i="17"/>
  <c r="AT5" i="17"/>
  <c r="AH5" i="17"/>
  <c r="AI5" i="17"/>
  <c r="O21" i="17"/>
  <c r="AO5" i="17"/>
  <c r="AL5" i="17"/>
  <c r="AM5" i="17"/>
  <c r="AL4" i="17"/>
  <c r="AM3" i="17"/>
  <c r="AK4" i="17"/>
  <c r="AK3" i="17"/>
  <c r="N21" i="17"/>
  <c r="AJ5" i="17"/>
  <c r="AK5" i="17"/>
  <c r="AJ3" i="17"/>
  <c r="AI4" i="17"/>
  <c r="AG3" i="17"/>
  <c r="AG6" i="1"/>
  <c r="AG4" i="1"/>
  <c r="AG3" i="1"/>
  <c r="P36" i="18"/>
  <c r="O36" i="18"/>
  <c r="N36" i="18"/>
  <c r="M36" i="18"/>
  <c r="L36" i="18"/>
  <c r="K36" i="18"/>
  <c r="AG5" i="1"/>
  <c r="AK6" i="19"/>
  <c r="AK9" i="19"/>
  <c r="AG5" i="17"/>
  <c r="AJ6" i="19"/>
  <c r="AJ9" i="19"/>
  <c r="P35" i="18"/>
  <c r="O35" i="18"/>
  <c r="N35" i="18"/>
  <c r="M35" i="18"/>
  <c r="L35" i="18"/>
  <c r="K35" i="18"/>
  <c r="AF6" i="17"/>
  <c r="AF5" i="17"/>
  <c r="AF4" i="17"/>
  <c r="AF6" i="1"/>
  <c r="AF5" i="1"/>
  <c r="AF4" i="1"/>
  <c r="AF3" i="1"/>
  <c r="AE6" i="17"/>
  <c r="AE3" i="17"/>
  <c r="AE6" i="1"/>
  <c r="AE4" i="1"/>
  <c r="AE3" i="1"/>
  <c r="AI6" i="19"/>
  <c r="AI9" i="19"/>
  <c r="P34" i="18"/>
  <c r="O34" i="18"/>
  <c r="N34" i="18"/>
  <c r="M34" i="18"/>
  <c r="L34" i="18"/>
  <c r="K34" i="18"/>
  <c r="AD6" i="17"/>
  <c r="AD5" i="17"/>
  <c r="AD6" i="1"/>
  <c r="AD5" i="1"/>
  <c r="AD4" i="1"/>
  <c r="AD3" i="1"/>
  <c r="M21" i="17"/>
  <c r="AE5" i="17"/>
  <c r="M21" i="1"/>
  <c r="AE5" i="1"/>
  <c r="AH6" i="19"/>
  <c r="AH9" i="19"/>
  <c r="P33" i="18"/>
  <c r="O33" i="18"/>
  <c r="N33" i="18"/>
  <c r="M33" i="18"/>
  <c r="L33" i="18"/>
  <c r="K33" i="18"/>
  <c r="AC6" i="17"/>
  <c r="AC5" i="17"/>
  <c r="AC6" i="1"/>
  <c r="AC5" i="1"/>
  <c r="AC4" i="1"/>
  <c r="AC3" i="1"/>
  <c r="L32" i="18"/>
  <c r="AB6" i="17"/>
  <c r="AB5" i="17"/>
  <c r="AB4" i="17"/>
  <c r="AF6" i="19"/>
  <c r="AF9" i="19"/>
  <c r="P32" i="18"/>
  <c r="K32" i="18"/>
  <c r="O32" i="18"/>
  <c r="N32" i="18"/>
  <c r="M32" i="18"/>
  <c r="AB6" i="1"/>
  <c r="AB5" i="1"/>
  <c r="AB4" i="1"/>
  <c r="AB3" i="1"/>
  <c r="AA6" i="1"/>
  <c r="AG6" i="19"/>
  <c r="AG9" i="19"/>
  <c r="P31" i="18"/>
  <c r="O31" i="18"/>
  <c r="N31" i="18"/>
  <c r="M31" i="18"/>
  <c r="L31" i="18"/>
  <c r="K31" i="18"/>
  <c r="AA5" i="17"/>
  <c r="L21" i="17"/>
  <c r="K21" i="17"/>
  <c r="J21" i="17"/>
  <c r="I21" i="17"/>
  <c r="H21" i="17"/>
  <c r="AA5" i="1"/>
  <c r="AA4" i="1"/>
  <c r="AA3" i="1"/>
  <c r="Y6" i="1"/>
  <c r="L30" i="18"/>
  <c r="AE6" i="19"/>
  <c r="AE9" i="19"/>
  <c r="P30" i="18"/>
  <c r="O30" i="18"/>
  <c r="N30" i="18"/>
  <c r="M30" i="18"/>
  <c r="K30" i="18"/>
  <c r="Z6" i="17"/>
  <c r="Z5" i="17"/>
  <c r="Z4" i="17"/>
  <c r="Z3" i="17"/>
  <c r="Y6" i="17"/>
  <c r="Y5" i="17"/>
  <c r="Z6" i="1"/>
  <c r="Z4" i="1"/>
  <c r="Z3" i="1"/>
  <c r="Y5" i="1"/>
  <c r="Y4" i="1"/>
  <c r="Y3" i="1"/>
  <c r="U4" i="1"/>
  <c r="L21" i="1"/>
  <c r="Z5" i="1"/>
  <c r="K21" i="1"/>
  <c r="U5" i="1"/>
  <c r="J21" i="1"/>
  <c r="P5" i="1"/>
  <c r="F5" i="1"/>
  <c r="I21" i="1"/>
  <c r="K5" i="1"/>
  <c r="N29" i="18"/>
  <c r="U3" i="1"/>
  <c r="AD6" i="19"/>
  <c r="AD9" i="19"/>
  <c r="D6" i="19"/>
  <c r="D9" i="19"/>
  <c r="P29" i="18"/>
  <c r="O29" i="18"/>
  <c r="M29" i="18"/>
  <c r="L29" i="18"/>
  <c r="K29" i="18"/>
  <c r="X5" i="17"/>
  <c r="X3" i="17"/>
  <c r="X6" i="1"/>
  <c r="X5" i="1"/>
  <c r="X4" i="1"/>
  <c r="X3" i="1"/>
  <c r="AC6" i="19"/>
  <c r="AC9" i="19"/>
  <c r="P28" i="18"/>
  <c r="O28" i="18"/>
  <c r="N28" i="18"/>
  <c r="M28" i="18"/>
  <c r="L28" i="18"/>
  <c r="K28" i="18"/>
  <c r="W5" i="17"/>
  <c r="W4" i="17"/>
  <c r="W6" i="1"/>
  <c r="W5" i="1"/>
  <c r="W4" i="1"/>
  <c r="W3" i="1"/>
  <c r="AB6" i="19"/>
  <c r="AB9" i="19"/>
  <c r="P27" i="18"/>
  <c r="O27" i="18"/>
  <c r="N27" i="18"/>
  <c r="M27" i="18"/>
  <c r="L27" i="18"/>
  <c r="K27" i="18"/>
  <c r="V6" i="17"/>
  <c r="V5" i="17"/>
  <c r="V4" i="17"/>
  <c r="V3" i="17"/>
  <c r="V6" i="1"/>
  <c r="V5" i="1"/>
  <c r="V4" i="1"/>
  <c r="V3" i="1"/>
  <c r="Q3" i="1"/>
  <c r="AA6" i="19"/>
  <c r="AA9" i="19"/>
  <c r="P26" i="18"/>
  <c r="O26" i="18"/>
  <c r="N26" i="18"/>
  <c r="M26" i="18"/>
  <c r="L26" i="18"/>
  <c r="K26" i="18"/>
  <c r="U6" i="1"/>
  <c r="T6" i="1"/>
  <c r="T5" i="1"/>
  <c r="T4" i="1"/>
  <c r="T3" i="1"/>
  <c r="U6" i="17"/>
  <c r="U5" i="17"/>
  <c r="U4" i="17"/>
  <c r="T6" i="17"/>
  <c r="T5" i="17"/>
  <c r="Z6" i="19"/>
  <c r="Z9" i="19"/>
  <c r="Y6" i="19"/>
  <c r="Y9" i="19"/>
  <c r="P25" i="18"/>
  <c r="O25" i="18"/>
  <c r="N25" i="18"/>
  <c r="M25" i="18"/>
  <c r="L25" i="18"/>
  <c r="K25" i="18"/>
  <c r="S6" i="17"/>
  <c r="S5" i="17"/>
  <c r="S6" i="1"/>
  <c r="S5" i="1"/>
  <c r="S4" i="1"/>
  <c r="S3" i="1"/>
  <c r="K23" i="18"/>
  <c r="K24" i="18"/>
  <c r="P23" i="18"/>
  <c r="P24" i="18"/>
  <c r="O23" i="18"/>
  <c r="O24" i="18"/>
  <c r="N23" i="18"/>
  <c r="N24" i="18"/>
  <c r="M23" i="18"/>
  <c r="M24" i="18"/>
  <c r="L23" i="18"/>
  <c r="L24" i="18"/>
  <c r="R6" i="17"/>
  <c r="Q6" i="17"/>
  <c r="R5" i="17"/>
  <c r="Q5" i="17"/>
  <c r="R4" i="17"/>
  <c r="Q4" i="17"/>
  <c r="R3" i="1"/>
  <c r="R4" i="1"/>
  <c r="Q4" i="1"/>
  <c r="O4" i="1"/>
  <c r="R5" i="1"/>
  <c r="Q5" i="1"/>
  <c r="R6" i="1"/>
  <c r="Q6" i="1"/>
  <c r="X6" i="19"/>
  <c r="X9" i="19"/>
  <c r="W6" i="19"/>
  <c r="W9" i="19"/>
  <c r="V6" i="19"/>
  <c r="V9" i="19"/>
  <c r="U6" i="19"/>
  <c r="U9" i="19"/>
  <c r="T6" i="19"/>
  <c r="T9" i="19"/>
  <c r="S6" i="19"/>
  <c r="S9" i="19"/>
  <c r="R6" i="19"/>
  <c r="R9" i="19"/>
  <c r="Q6" i="19"/>
  <c r="Q9" i="19"/>
  <c r="P6" i="19"/>
  <c r="P9" i="19"/>
  <c r="O6" i="19"/>
  <c r="O9" i="19"/>
  <c r="N6" i="19"/>
  <c r="N9" i="19"/>
  <c r="M6" i="19"/>
  <c r="M9" i="19"/>
  <c r="L6" i="19"/>
  <c r="L9" i="19"/>
  <c r="K6" i="19"/>
  <c r="K9" i="19"/>
  <c r="J6" i="19"/>
  <c r="J9" i="19"/>
  <c r="I6" i="19"/>
  <c r="I9" i="19"/>
  <c r="H6" i="19"/>
  <c r="H9" i="19"/>
  <c r="G6" i="19"/>
  <c r="G9" i="19"/>
  <c r="F6" i="19"/>
  <c r="F9" i="19"/>
  <c r="E6" i="19"/>
  <c r="E9" i="19"/>
  <c r="P22" i="18"/>
  <c r="O22" i="18"/>
  <c r="N22" i="18"/>
  <c r="M22" i="18"/>
  <c r="L22" i="18"/>
  <c r="K22" i="18"/>
  <c r="P21" i="18"/>
  <c r="O21" i="18"/>
  <c r="N21" i="18"/>
  <c r="M21" i="18"/>
  <c r="L21" i="18"/>
  <c r="K21" i="18"/>
  <c r="P20" i="18"/>
  <c r="O20" i="18"/>
  <c r="N20" i="18"/>
  <c r="M20" i="18"/>
  <c r="L20" i="18"/>
  <c r="K20" i="18"/>
  <c r="P19" i="18"/>
  <c r="O19" i="18"/>
  <c r="N19" i="18"/>
  <c r="M19" i="18"/>
  <c r="L19" i="18"/>
  <c r="K19" i="18"/>
  <c r="P18" i="18"/>
  <c r="O18" i="18"/>
  <c r="N18" i="18"/>
  <c r="M18" i="18"/>
  <c r="L18" i="18"/>
  <c r="K18" i="18"/>
  <c r="P17" i="18"/>
  <c r="O17" i="18"/>
  <c r="N17" i="18"/>
  <c r="M17" i="18"/>
  <c r="L17" i="18"/>
  <c r="K17" i="18"/>
  <c r="P16" i="18"/>
  <c r="O16" i="18"/>
  <c r="N16" i="18"/>
  <c r="M16" i="18"/>
  <c r="L16" i="18"/>
  <c r="K16" i="18"/>
  <c r="P15" i="18"/>
  <c r="O15" i="18"/>
  <c r="N15" i="18"/>
  <c r="M15" i="18"/>
  <c r="L15" i="18"/>
  <c r="K15" i="18"/>
  <c r="P14" i="18"/>
  <c r="O14" i="18"/>
  <c r="N14" i="18"/>
  <c r="M14" i="18"/>
  <c r="L14" i="18"/>
  <c r="K14" i="18"/>
  <c r="P13" i="18"/>
  <c r="O13" i="18"/>
  <c r="N13" i="18"/>
  <c r="M13" i="18"/>
  <c r="L13" i="18"/>
  <c r="K13" i="18"/>
  <c r="P12" i="18"/>
  <c r="O12" i="18"/>
  <c r="N12" i="18"/>
  <c r="M12" i="18"/>
  <c r="L12" i="18"/>
  <c r="K12" i="18"/>
  <c r="O5" i="1"/>
  <c r="P4" i="1"/>
  <c r="P3" i="1"/>
  <c r="P4" i="17"/>
  <c r="O6" i="1"/>
  <c r="O6" i="17"/>
  <c r="O5" i="17"/>
  <c r="O3" i="17"/>
  <c r="P6" i="17"/>
  <c r="P5" i="17"/>
  <c r="P6" i="1"/>
  <c r="O3" i="1"/>
  <c r="N3" i="17"/>
  <c r="N5" i="17"/>
  <c r="N6" i="17"/>
  <c r="N6" i="1"/>
  <c r="M6" i="1"/>
  <c r="F3" i="1"/>
  <c r="K3" i="1"/>
  <c r="N5" i="1"/>
  <c r="N4" i="1"/>
  <c r="N3" i="1"/>
  <c r="M5" i="1"/>
  <c r="M3" i="1"/>
  <c r="E4" i="1"/>
  <c r="E3" i="1"/>
  <c r="L4" i="1"/>
  <c r="E6" i="1"/>
  <c r="L6" i="1"/>
  <c r="L6" i="17"/>
  <c r="B5" i="17"/>
  <c r="I3" i="1"/>
  <c r="M5" i="17"/>
  <c r="L5" i="17"/>
  <c r="M4" i="17"/>
  <c r="L4" i="17"/>
  <c r="L3" i="17"/>
  <c r="L3" i="1"/>
  <c r="L5" i="1"/>
  <c r="M4" i="1"/>
  <c r="K6" i="1"/>
  <c r="E3" i="17"/>
  <c r="F3" i="17"/>
  <c r="B4" i="17"/>
  <c r="C4" i="17"/>
  <c r="D4" i="17"/>
  <c r="G4" i="17"/>
  <c r="H4" i="17"/>
  <c r="C5" i="17"/>
  <c r="D5" i="17"/>
  <c r="E5" i="17"/>
  <c r="F5" i="17"/>
  <c r="G5" i="17"/>
  <c r="H5" i="17"/>
  <c r="I5" i="17"/>
  <c r="J5" i="17"/>
  <c r="K5" i="17"/>
  <c r="B6" i="17"/>
  <c r="C6" i="17"/>
  <c r="E6" i="17"/>
  <c r="F6" i="17"/>
  <c r="G6" i="17"/>
  <c r="H6" i="17"/>
  <c r="I6" i="17"/>
  <c r="J6" i="17"/>
  <c r="K6" i="17"/>
  <c r="J6" i="1"/>
  <c r="J5" i="1"/>
  <c r="K4" i="1"/>
  <c r="J4" i="1"/>
  <c r="J3" i="1"/>
  <c r="I4" i="1"/>
  <c r="G4" i="1"/>
  <c r="G6" i="1"/>
  <c r="G5" i="1"/>
  <c r="G3" i="1"/>
  <c r="B4" i="1"/>
  <c r="F6" i="1"/>
  <c r="H6" i="1"/>
  <c r="I6" i="1"/>
  <c r="F4" i="1"/>
  <c r="I5" i="1"/>
  <c r="H4" i="1"/>
  <c r="C4" i="1"/>
  <c r="D4" i="1"/>
  <c r="C6" i="1"/>
  <c r="D6" i="1"/>
  <c r="B6" i="1"/>
  <c r="H5" i="1"/>
  <c r="C5" i="1"/>
  <c r="D5" i="1"/>
  <c r="E5" i="1"/>
  <c r="B5" i="1"/>
  <c r="H3" i="1"/>
  <c r="C3" i="1"/>
  <c r="D3" i="1"/>
  <c r="B3" i="1"/>
  <c r="B3" i="17"/>
  <c r="AH3" i="17"/>
  <c r="C3" i="17"/>
  <c r="R3" i="17"/>
  <c r="AB3" i="17"/>
  <c r="Y3" i="17"/>
  <c r="J4" i="17"/>
  <c r="O4" i="17"/>
  <c r="N4" i="17"/>
  <c r="X4" i="17"/>
  <c r="K4" i="17" l="1"/>
  <c r="AE4" i="17"/>
  <c r="P3" i="17"/>
</calcChain>
</file>

<file path=xl/sharedStrings.xml><?xml version="1.0" encoding="utf-8"?>
<sst xmlns="http://schemas.openxmlformats.org/spreadsheetml/2006/main" count="584" uniqueCount="141">
  <si>
    <t>Makroekonomiskie rādītāji 
(sezonāli izlīdzināti)</t>
  </si>
  <si>
    <t>2016 faktiskie dati</t>
  </si>
  <si>
    <t>2017 faktiskie dati</t>
  </si>
  <si>
    <t>2018 faktiskie dati</t>
  </si>
  <si>
    <t>I</t>
  </si>
  <si>
    <t>II</t>
  </si>
  <si>
    <t>III</t>
  </si>
  <si>
    <t>IV</t>
  </si>
  <si>
    <t>Reālā IKP izaugsme</t>
  </si>
  <si>
    <t>Nominālā IKP izaugsme</t>
  </si>
  <si>
    <t>Inflācija (patēriņa cenas)</t>
  </si>
  <si>
    <t>IKP deflators</t>
  </si>
  <si>
    <t>Datu avots: Centrālās statistikas birojs</t>
  </si>
  <si>
    <t>Ceturkšņa IKP sezonāli izlīdzināti dati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</si>
  <si>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</si>
  <si>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</si>
  <si>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</si>
  <si>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</si>
  <si>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</si>
  <si>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</si>
  <si>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</si>
  <si>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</si>
  <si>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</si>
  <si>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</si>
  <si>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</si>
  <si>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</si>
  <si>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</si>
  <si>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</si>
  <si>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</si>
  <si>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</si>
  <si>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</si>
  <si>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</si>
  <si>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</si>
  <si>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Faktiskajās cenās</t>
  </si>
  <si>
    <t>Ikgadējie IKP dati</t>
  </si>
  <si>
    <t>Ceturkšņa inflācija</t>
  </si>
  <si>
    <t>Patēriņa cenu indekss (1990.gads = 100)</t>
  </si>
  <si>
    <t>Gada inflācija</t>
  </si>
  <si>
    <t>Patēriņa cenu indekss
Pārmaiņas pret iepriekšējo gadu, %</t>
  </si>
  <si>
    <t>Ceturkšņa IKP deflators</t>
  </si>
  <si>
    <t>Atbilstošā iepriekšējā gada perioda cenas=1</t>
  </si>
  <si>
    <t>Gada IKP deflators</t>
  </si>
  <si>
    <t>Iepriekšējā gada cenas = 1</t>
  </si>
  <si>
    <t>Macroeconomic indicator 
(seasonally adjusted)</t>
  </si>
  <si>
    <t>2016 actual data</t>
  </si>
  <si>
    <t>2017 actual data</t>
  </si>
  <si>
    <t>2018 actual data</t>
  </si>
  <si>
    <t>Real GDP growth</t>
  </si>
  <si>
    <t>Nominal GDP growth</t>
  </si>
  <si>
    <t>Inflation (PCI)</t>
  </si>
  <si>
    <t>GDP deflator</t>
  </si>
  <si>
    <t>Source: Central Statistical Bureau</t>
  </si>
  <si>
    <t>Quarterly GDP seasonally adjusted data</t>
  </si>
  <si>
    <t>Nominal prices</t>
  </si>
  <si>
    <t>Yearly GDP data</t>
  </si>
  <si>
    <t>Quarterly inflation</t>
  </si>
  <si>
    <t>Consumer price index (1990 = 100)</t>
  </si>
  <si>
    <t>Yearly inflation</t>
  </si>
  <si>
    <t>Consumer prices index
Percentage changes over previous year</t>
  </si>
  <si>
    <t>Quarterly GDP deflator</t>
  </si>
  <si>
    <t>Prices of corresponding period of the previous year = 1</t>
  </si>
  <si>
    <t>Yearly GDP deflator</t>
  </si>
  <si>
    <t>Prices of the previous year = 1</t>
  </si>
  <si>
    <t>IKP pa ceturkšņiem (tūkst. euro) / Quarterly GDP (thousand euros)</t>
  </si>
  <si>
    <t>Ieguldījums IKP izaugsmē, izmaiņas pret iepriekšējo gadu / Contribution to GDP growth, increase over the corresponding period of the previous year</t>
  </si>
  <si>
    <t>Sezonāli izlīdzināti / Seasonally adjusted</t>
  </si>
  <si>
    <t>IKP</t>
  </si>
  <si>
    <t>Mājsaimniecību patēriņš</t>
  </si>
  <si>
    <t>Valdības patēriņš</t>
  </si>
  <si>
    <t>Investīcijas</t>
  </si>
  <si>
    <t>Eksports</t>
  </si>
  <si>
    <t>Imports</t>
  </si>
  <si>
    <t>GDP</t>
  </si>
  <si>
    <t>Household consumption</t>
  </si>
  <si>
    <t>Government consumption</t>
  </si>
  <si>
    <t>Gross capital formation</t>
  </si>
  <si>
    <t>Export of goods and services</t>
  </si>
  <si>
    <t>Import of goods and services (less)</t>
  </si>
  <si>
    <t>Import of goods and services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</si>
  <si>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</si>
  <si>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</si>
  <si>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</si>
  <si>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</si>
  <si>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</si>
  <si>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</si>
  <si>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</si>
  <si>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</si>
  <si>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Pēdējo reizi atjaunināts / Last update</t>
  </si>
  <si>
    <t xml:space="preserve">Latvijas ārējā tirdzniecība pa ceturkšņiem faktiskajās cenās (miljonos eiro) / Foreign trade of Latvia quarterly data at current prices (millions EUR)
(millions euro)
</t>
  </si>
  <si>
    <t>Export</t>
  </si>
  <si>
    <t>Import</t>
  </si>
  <si>
    <t>Tirdzniecības bilance</t>
  </si>
  <si>
    <t>Trade balance</t>
  </si>
  <si>
    <t>IKP (nominālais), sezonāli neizlīdzināti dati</t>
  </si>
  <si>
    <t>GDP (nominal), seasonally non-adjusted data</t>
  </si>
  <si>
    <t>Tirdzniecības bilance, % no nominālā IKP (sezonali neizlīdzināti dati)</t>
  </si>
  <si>
    <t>Trade balance, % of nominal GDP (seasonally non-adjusted data)</t>
  </si>
  <si>
    <t>2019Q4</t>
  </si>
  <si>
    <t>2019 actual data</t>
  </si>
  <si>
    <t>2019 faktiskie dati</t>
  </si>
  <si>
    <t>2020 faktiskie dati</t>
  </si>
  <si>
    <t>2020Q1</t>
  </si>
  <si>
    <t>2020 actual data</t>
  </si>
  <si>
    <t>2020Q2</t>
  </si>
  <si>
    <t>2020Q3</t>
  </si>
  <si>
    <t>2020Q4</t>
  </si>
  <si>
    <t>Datu avots / Source CSP</t>
  </si>
  <si>
    <t xml:space="preserve">2021 faktiskie dati </t>
  </si>
  <si>
    <t>Iekšzemes kopprodukts no ražošanas aspekta (tūkst. eiro) - Vērtības, Rādītāji un Laika periods. (stat.gov.lv)</t>
  </si>
  <si>
    <t>Iekšzemes kopprodukts no ražošanas aspekta (tūkst. eiro) - Vērtības, Koriģēšana un Laika periods. (stat.gov.lv)</t>
  </si>
  <si>
    <t>Patēriņa cenu indeksi (1990.gads=100) - Laika periods. (stat.gov.lv)</t>
  </si>
  <si>
    <t>Iekšzemes kopprodukta deflatori - Rādītāji, Darbības veids (NACE 2.red.) un produktu nodokļi un Laika periods. (stat.gov.lv)</t>
  </si>
  <si>
    <t>Iekšzemes kopprodukta deflatori - Darbības veids (NACE 2.red.) un produktu nodokļi, Rādītāji un Laika periods. (stat.gov.lv)</t>
  </si>
  <si>
    <t>Iekšzemes kopprodukta izlietojums (tūkst. eiro) - Koriģēšana, Vērtības, Rādītāji un Laika periods. (stat.gov.lv)</t>
  </si>
  <si>
    <t>Eksports un imports pa valstu grupām (milj. eiro) - Preču plūsma, Valstu grupa un Laika periods. (stat.gov.lv)</t>
  </si>
  <si>
    <t>2021Q1</t>
  </si>
  <si>
    <t>2021 actual data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</si>
  <si>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</si>
  <si>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</si>
  <si>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</si>
  <si>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</si>
  <si>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</si>
  <si>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</si>
  <si>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</si>
  <si>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</si>
  <si>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</si>
  <si>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</si>
  <si>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</si>
  <si>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</si>
  <si>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</si>
  <si>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r>
      <rPr>
        <b/>
        <sz val="10"/>
        <rFont val="Arial"/>
        <family val="2"/>
        <charset val="186"/>
      </rPr>
      <t>2020</t>
    </r>
    <r>
      <rPr>
        <sz val="10"/>
        <rFont val="Arial"/>
        <family val="2"/>
        <charset val="186"/>
      </rPr>
      <t>.g. salīdzināmajās cenās</t>
    </r>
  </si>
  <si>
    <t>2024Q3</t>
  </si>
  <si>
    <r>
      <rPr>
        <b/>
        <sz val="11"/>
        <color rgb="FF000000"/>
        <rFont val="Arial"/>
        <family val="2"/>
        <charset val="186"/>
      </rPr>
      <t>2020</t>
    </r>
    <r>
      <rPr>
        <sz val="11"/>
        <color rgb="FF000000"/>
        <rFont val="Arial"/>
        <family val="2"/>
        <charset val="186"/>
      </rPr>
      <t>. g. salīdzināmajās cenās /</t>
    </r>
    <r>
      <rPr>
        <b/>
        <sz val="11"/>
        <color rgb="FF000000"/>
        <rFont val="Arial"/>
        <family val="2"/>
        <charset val="186"/>
      </rPr>
      <t xml:space="preserve"> 2020</t>
    </r>
    <r>
      <rPr>
        <sz val="11"/>
        <color rgb="FF000000"/>
        <rFont val="Arial"/>
        <family val="2"/>
        <charset val="186"/>
      </rPr>
      <t xml:space="preserve"> prices</t>
    </r>
  </si>
  <si>
    <r>
      <t>In</t>
    </r>
    <r>
      <rPr>
        <b/>
        <sz val="10"/>
        <rFont val="Arial"/>
        <family val="2"/>
        <charset val="186"/>
      </rPr>
      <t xml:space="preserve"> 2020</t>
    </r>
    <r>
      <rPr>
        <sz val="10"/>
        <rFont val="Arial"/>
        <family val="2"/>
        <charset val="186"/>
      </rPr>
      <t xml:space="preserve"> prices</t>
    </r>
  </si>
  <si>
    <r>
      <t xml:space="preserve">In </t>
    </r>
    <r>
      <rPr>
        <b/>
        <sz val="10"/>
        <rFont val="Arial"/>
        <family val="2"/>
        <charset val="186"/>
      </rPr>
      <t>2020</t>
    </r>
    <r>
      <rPr>
        <sz val="10"/>
        <rFont val="Arial"/>
        <family val="2"/>
        <charset val="186"/>
      </rPr>
      <t xml:space="preserve"> prices</t>
    </r>
  </si>
  <si>
    <t>2024Q4</t>
  </si>
  <si>
    <t>2025Q1</t>
  </si>
  <si>
    <t>Prognoze (09.06.2025)</t>
  </si>
  <si>
    <t>Projection (09.06.2025)</t>
  </si>
  <si>
    <t>2025Q2</t>
  </si>
  <si>
    <t>2025Q3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</si>
</sst>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0.0"/>
    <numFmt numFmtId="166" formatCode="0.000"/>
    <numFmt numFmtId="167" formatCode="#,##0.0"/>
  </numFmts>
  <fonts count="4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0"/>
      <color rgb="FFFFFFFF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u/>
      <sz val="11"/>
      <color theme="10"/>
      <name val="Calibri"/>
      <family val="2"/>
    </font>
    <font>
      <b/>
      <sz val="12"/>
      <color theme="0"/>
      <name val="Arial"/>
      <family val="2"/>
      <charset val="186"/>
    </font>
    <font>
      <sz val="10"/>
      <color theme="8" tint="-0.249977111117893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theme="0"/>
      <name val="Arial"/>
      <family val="2"/>
      <charset val="186"/>
    </font>
    <font>
      <sz val="6"/>
      <color theme="1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sz val="9"/>
      <name val="Verdana"/>
      <family val="2"/>
      <charset val="186"/>
    </font>
    <font>
      <sz val="11"/>
      <color rgb="FF9C0006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9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rgb="FFFF0000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0"/>
      <color rgb="FF000000"/>
      <name val="Arial"/>
      <family val="2"/>
    </font>
    <font>
      <i/>
      <sz val="9"/>
      <name val="Arial"/>
      <family val="2"/>
      <charset val="186"/>
    </font>
    <font>
      <sz val="11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name val="Arial"/>
      <family val="2"/>
      <charset val="186"/>
    </font>
    <font>
      <u/>
      <sz val="11"/>
      <name val="Calibri"/>
      <family val="2"/>
      <charset val="186"/>
      <scheme val="minor"/>
    </font>
    <font>
      <sz val="9"/>
      <name val="Arial"/>
      <family val="2"/>
      <charset val="186"/>
    </font>
    <font>
      <u/>
      <sz val="11"/>
      <color theme="0"/>
      <name val="Calibri"/>
      <family val="2"/>
      <charset val="186"/>
      <scheme val="minor"/>
    </font>
    <font>
      <b/>
      <sz val="11"/>
      <name val="Arial"/>
      <family val="2"/>
      <charset val="186"/>
    </font>
    <font>
      <sz val="8"/>
      <name val="Verdana"/>
      <family val="2"/>
      <charset val="186"/>
    </font>
    <font>
      <sz val="11"/>
      <name val="Times New Roman"/>
      <family val="1"/>
      <charset val="186"/>
    </font>
    <font>
      <sz val="10"/>
      <color theme="0"/>
      <name val="Arial"/>
      <family val="2"/>
      <charset val="186"/>
    </font>
    <font>
      <sz val="11"/>
      <name val="Garamond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186"/>
    </font>
    <font>
      <b/>
      <i/>
      <sz val="10"/>
      <color rgb="FFFF0000"/>
      <name val="Arial"/>
      <family val="2"/>
      <charset val="186"/>
    </font>
    <font>
      <u/>
      <sz val="10"/>
      <color theme="0"/>
      <name val="Calibri"/>
      <family val="2"/>
      <charset val="186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Border="0" applyAlignment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2" fillId="0" borderId="0" applyBorder="0"/>
    <xf numFmtId="0" fontId="2" fillId="0" borderId="0" applyBorder="0"/>
  </cellStyleXfs>
  <cellXfs count="196">
    <xf numFmtId="0" fontId="0" fillId="0" borderId="0" xfId="0"/>
    <xf numFmtId="0" fontId="3" fillId="2" borderId="1" xfId="0" applyFont="1" applyFill="1" applyBorder="1" applyAlignment="1">
      <alignment horizontal="center" wrapText="1" readingOrder="1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7" borderId="0" xfId="0" applyFont="1" applyFill="1"/>
    <xf numFmtId="0" fontId="4" fillId="7" borderId="0" xfId="0" applyFont="1" applyFill="1" applyAlignment="1">
      <alignment horizontal="right"/>
    </xf>
    <xf numFmtId="0" fontId="3" fillId="2" borderId="1" xfId="0" applyFont="1" applyFill="1" applyBorder="1" applyAlignment="1">
      <alignment horizontal="center" vertical="center" wrapText="1" readingOrder="1"/>
    </xf>
    <xf numFmtId="164" fontId="4" fillId="7" borderId="12" xfId="1" applyNumberFormat="1" applyFont="1" applyFill="1" applyBorder="1" applyAlignment="1" applyProtection="1">
      <alignment horizontal="right"/>
    </xf>
    <xf numFmtId="164" fontId="5" fillId="7" borderId="12" xfId="1" applyNumberFormat="1" applyFont="1" applyFill="1" applyBorder="1" applyAlignment="1" applyProtection="1">
      <alignment horizontal="right"/>
    </xf>
    <xf numFmtId="164" fontId="7" fillId="7" borderId="12" xfId="1" applyNumberFormat="1" applyFont="1" applyFill="1" applyBorder="1" applyAlignment="1" applyProtection="1">
      <alignment horizontal="right"/>
    </xf>
    <xf numFmtId="164" fontId="4" fillId="7" borderId="13" xfId="1" applyNumberFormat="1" applyFont="1" applyFill="1" applyBorder="1" applyAlignment="1" applyProtection="1">
      <alignment horizontal="right"/>
    </xf>
    <xf numFmtId="164" fontId="5" fillId="7" borderId="13" xfId="1" applyNumberFormat="1" applyFont="1" applyFill="1" applyBorder="1" applyAlignment="1" applyProtection="1">
      <alignment horizontal="right"/>
    </xf>
    <xf numFmtId="164" fontId="7" fillId="7" borderId="13" xfId="1" applyNumberFormat="1" applyFont="1" applyFill="1" applyBorder="1" applyAlignment="1" applyProtection="1">
      <alignment horizontal="right"/>
    </xf>
    <xf numFmtId="164" fontId="6" fillId="7" borderId="13" xfId="1" applyNumberFormat="1" applyFont="1" applyFill="1" applyBorder="1" applyAlignment="1" applyProtection="1">
      <alignment horizontal="right"/>
    </xf>
    <xf numFmtId="164" fontId="4" fillId="7" borderId="2" xfId="1" applyNumberFormat="1" applyFont="1" applyFill="1" applyBorder="1" applyAlignment="1" applyProtection="1">
      <alignment horizontal="right"/>
    </xf>
    <xf numFmtId="164" fontId="7" fillId="7" borderId="2" xfId="1" applyNumberFormat="1" applyFont="1" applyFill="1" applyBorder="1" applyAlignment="1" applyProtection="1">
      <alignment horizontal="right"/>
    </xf>
    <xf numFmtId="164" fontId="5" fillId="7" borderId="2" xfId="1" applyNumberFormat="1" applyFont="1" applyFill="1" applyBorder="1" applyAlignment="1" applyProtection="1">
      <alignment horizontal="right"/>
    </xf>
    <xf numFmtId="164" fontId="6" fillId="7" borderId="2" xfId="1" applyNumberFormat="1" applyFont="1" applyFill="1" applyBorder="1" applyAlignment="1" applyProtection="1">
      <alignment horizontal="right"/>
    </xf>
    <xf numFmtId="164" fontId="6" fillId="7" borderId="12" xfId="1" applyNumberFormat="1" applyFont="1" applyFill="1" applyBorder="1" applyAlignment="1" applyProtection="1">
      <alignment horizontal="right"/>
    </xf>
    <xf numFmtId="0" fontId="4" fillId="7" borderId="0" xfId="0" applyFont="1" applyFill="1" applyAlignment="1">
      <alignment vertical="center"/>
    </xf>
    <xf numFmtId="0" fontId="4" fillId="7" borderId="0" xfId="0" applyFont="1" applyFill="1" applyAlignment="1">
      <alignment horizontal="right" vertical="center"/>
    </xf>
    <xf numFmtId="0" fontId="10" fillId="7" borderId="0" xfId="0" applyFont="1" applyFill="1" applyAlignment="1">
      <alignment horizontal="center" vertical="center"/>
    </xf>
    <xf numFmtId="0" fontId="12" fillId="0" borderId="0" xfId="2" applyFont="1"/>
    <xf numFmtId="0" fontId="8" fillId="0" borderId="0" xfId="2" applyFont="1" applyAlignment="1">
      <alignment horizontal="center"/>
    </xf>
    <xf numFmtId="0" fontId="9" fillId="0" borderId="0" xfId="2" applyFont="1"/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0" borderId="0" xfId="2" applyFont="1"/>
    <xf numFmtId="0" fontId="8" fillId="0" borderId="0" xfId="2" applyFont="1" applyAlignment="1">
      <alignment horizontal="right" vertical="center"/>
    </xf>
    <xf numFmtId="0" fontId="9" fillId="0" borderId="0" xfId="2" applyFont="1" applyAlignment="1">
      <alignment horizontal="right" vertical="center"/>
    </xf>
    <xf numFmtId="165" fontId="8" fillId="0" borderId="0" xfId="2" applyNumberFormat="1" applyFont="1" applyAlignment="1">
      <alignment horizontal="right" vertical="center" wrapText="1"/>
    </xf>
    <xf numFmtId="165" fontId="9" fillId="0" borderId="0" xfId="2" applyNumberFormat="1" applyFont="1"/>
    <xf numFmtId="165" fontId="8" fillId="0" borderId="0" xfId="2" applyNumberFormat="1" applyFont="1" applyAlignment="1">
      <alignment horizontal="right" vertical="center"/>
    </xf>
    <xf numFmtId="165" fontId="15" fillId="0" borderId="0" xfId="2" applyNumberFormat="1" applyFont="1"/>
    <xf numFmtId="0" fontId="9" fillId="0" borderId="0" xfId="2" applyFont="1" applyAlignment="1">
      <alignment horizontal="right"/>
    </xf>
    <xf numFmtId="0" fontId="17" fillId="4" borderId="1" xfId="0" applyFont="1" applyFill="1" applyBorder="1" applyAlignment="1">
      <alignment horizontal="center" vertical="center" wrapText="1" readingOrder="1"/>
    </xf>
    <xf numFmtId="0" fontId="6" fillId="6" borderId="0" xfId="0" applyFont="1" applyFill="1" applyAlignment="1">
      <alignment horizontal="right"/>
    </xf>
    <xf numFmtId="0" fontId="18" fillId="0" borderId="0" xfId="0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165" fontId="9" fillId="0" borderId="0" xfId="0" applyNumberFormat="1" applyFont="1"/>
    <xf numFmtId="164" fontId="4" fillId="0" borderId="12" xfId="1" applyNumberFormat="1" applyFont="1" applyFill="1" applyBorder="1" applyAlignment="1" applyProtection="1">
      <alignment horizontal="right"/>
    </xf>
    <xf numFmtId="0" fontId="7" fillId="0" borderId="0" xfId="0" applyFont="1" applyAlignment="1">
      <alignment horizontal="right"/>
    </xf>
    <xf numFmtId="164" fontId="7" fillId="0" borderId="13" xfId="1" applyNumberFormat="1" applyFont="1" applyFill="1" applyBorder="1" applyAlignment="1" applyProtection="1">
      <alignment horizontal="right"/>
    </xf>
    <xf numFmtId="164" fontId="4" fillId="0" borderId="13" xfId="1" applyNumberFormat="1" applyFont="1" applyFill="1" applyBorder="1" applyAlignment="1" applyProtection="1">
      <alignment horizontal="right"/>
    </xf>
    <xf numFmtId="164" fontId="7" fillId="0" borderId="2" xfId="1" applyNumberFormat="1" applyFont="1" applyFill="1" applyBorder="1" applyAlignment="1" applyProtection="1">
      <alignment horizontal="right"/>
    </xf>
    <xf numFmtId="164" fontId="4" fillId="0" borderId="2" xfId="1" applyNumberFormat="1" applyFont="1" applyFill="1" applyBorder="1" applyAlignment="1" applyProtection="1">
      <alignment horizontal="right"/>
    </xf>
    <xf numFmtId="0" fontId="7" fillId="7" borderId="0" xfId="0" applyFont="1" applyFill="1" applyAlignment="1">
      <alignment horizontal="right"/>
    </xf>
    <xf numFmtId="0" fontId="7" fillId="7" borderId="0" xfId="0" applyFont="1" applyFill="1"/>
    <xf numFmtId="164" fontId="7" fillId="7" borderId="0" xfId="1" applyNumberFormat="1" applyFont="1" applyFill="1" applyBorder="1"/>
    <xf numFmtId="0" fontId="22" fillId="7" borderId="0" xfId="0" applyFont="1" applyFill="1" applyAlignment="1">
      <alignment horizontal="center" vertical="center"/>
    </xf>
    <xf numFmtId="0" fontId="23" fillId="6" borderId="0" xfId="2" applyFont="1" applyFill="1" applyBorder="1" applyAlignment="1">
      <alignment horizontal="right" vertical="center" wrapText="1"/>
    </xf>
    <xf numFmtId="0" fontId="6" fillId="6" borderId="0" xfId="2" applyFont="1" applyFill="1" applyBorder="1" applyAlignment="1">
      <alignment horizontal="right"/>
    </xf>
    <xf numFmtId="0" fontId="7" fillId="0" borderId="0" xfId="0" applyFont="1"/>
    <xf numFmtId="0" fontId="3" fillId="2" borderId="0" xfId="0" applyFont="1" applyFill="1" applyAlignment="1">
      <alignment horizontal="center" vertical="center" wrapText="1" readingOrder="1"/>
    </xf>
    <xf numFmtId="0" fontId="28" fillId="0" borderId="0" xfId="2" applyFont="1" applyAlignment="1">
      <alignment horizontal="center"/>
    </xf>
    <xf numFmtId="0" fontId="29" fillId="7" borderId="0" xfId="0" applyFont="1" applyFill="1" applyAlignment="1">
      <alignment horizontal="left"/>
    </xf>
    <xf numFmtId="0" fontId="23" fillId="5" borderId="0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7" borderId="0" xfId="0" applyFont="1" applyFill="1" applyAlignment="1">
      <alignment horizontal="right" vertical="center"/>
    </xf>
    <xf numFmtId="0" fontId="7" fillId="7" borderId="0" xfId="0" applyFont="1" applyFill="1" applyAlignment="1">
      <alignment horizontal="right" vertical="center" wrapText="1"/>
    </xf>
    <xf numFmtId="0" fontId="7" fillId="0" borderId="0" xfId="2" applyFont="1"/>
    <xf numFmtId="164" fontId="7" fillId="3" borderId="14" xfId="1" applyNumberFormat="1" applyFont="1" applyFill="1" applyBorder="1" applyAlignment="1" applyProtection="1">
      <alignment horizontal="right"/>
    </xf>
    <xf numFmtId="164" fontId="7" fillId="3" borderId="15" xfId="1" applyNumberFormat="1" applyFont="1" applyFill="1" applyBorder="1" applyAlignment="1" applyProtection="1">
      <alignment horizontal="right"/>
    </xf>
    <xf numFmtId="164" fontId="7" fillId="3" borderId="10" xfId="1" applyNumberFormat="1" applyFont="1" applyFill="1" applyBorder="1" applyAlignment="1" applyProtection="1">
      <alignment horizontal="right"/>
    </xf>
    <xf numFmtId="164" fontId="7" fillId="7" borderId="0" xfId="1" applyNumberFormat="1" applyFont="1" applyFill="1" applyBorder="1" applyAlignment="1" applyProtection="1">
      <alignment horizontal="right"/>
    </xf>
    <xf numFmtId="165" fontId="15" fillId="7" borderId="0" xfId="2" applyNumberFormat="1" applyFont="1" applyFill="1"/>
    <xf numFmtId="164" fontId="7" fillId="0" borderId="0" xfId="1" applyNumberFormat="1" applyFont="1" applyFill="1" applyBorder="1" applyAlignment="1" applyProtection="1">
      <alignment horizontal="right"/>
    </xf>
    <xf numFmtId="0" fontId="30" fillId="0" borderId="0" xfId="2" applyFont="1"/>
    <xf numFmtId="0" fontId="31" fillId="0" borderId="0" xfId="2" applyFont="1" applyAlignment="1">
      <alignment horizontal="center" vertical="center" wrapText="1"/>
    </xf>
    <xf numFmtId="0" fontId="10" fillId="0" borderId="0" xfId="2" applyFont="1"/>
    <xf numFmtId="0" fontId="5" fillId="0" borderId="0" xfId="2" applyFont="1" applyAlignment="1">
      <alignment horizontal="center"/>
    </xf>
    <xf numFmtId="2" fontId="4" fillId="0" borderId="0" xfId="2" applyNumberFormat="1" applyFont="1"/>
    <xf numFmtId="0" fontId="32" fillId="0" borderId="0" xfId="2" applyFont="1"/>
    <xf numFmtId="165" fontId="30" fillId="0" borderId="0" xfId="2" applyNumberFormat="1" applyFont="1"/>
    <xf numFmtId="0" fontId="5" fillId="7" borderId="0" xfId="2" applyFont="1" applyFill="1" applyAlignment="1">
      <alignment horizontal="center"/>
    </xf>
    <xf numFmtId="165" fontId="30" fillId="7" borderId="0" xfId="2" applyNumberFormat="1" applyFont="1" applyFill="1"/>
    <xf numFmtId="0" fontId="4" fillId="0" borderId="0" xfId="2" applyFont="1"/>
    <xf numFmtId="0" fontId="33" fillId="0" borderId="0" xfId="2" applyFont="1" applyAlignment="1"/>
    <xf numFmtId="0" fontId="33" fillId="0" borderId="0" xfId="2" applyFont="1" applyAlignment="1">
      <alignment horizontal="center" vertical="center"/>
    </xf>
    <xf numFmtId="3" fontId="1" fillId="0" borderId="0" xfId="0" applyNumberFormat="1" applyFont="1"/>
    <xf numFmtId="0" fontId="24" fillId="0" borderId="0" xfId="7" applyFont="1" applyFill="1" applyBorder="1" applyAlignment="1" applyProtection="1">
      <alignment horizontal="right"/>
    </xf>
    <xf numFmtId="165" fontId="34" fillId="7" borderId="0" xfId="2" applyNumberFormat="1" applyFont="1" applyFill="1"/>
    <xf numFmtId="165" fontId="34" fillId="0" borderId="0" xfId="2" applyNumberFormat="1" applyFont="1"/>
    <xf numFmtId="0" fontId="34" fillId="0" borderId="0" xfId="2" applyFont="1"/>
    <xf numFmtId="1" fontId="0" fillId="0" borderId="0" xfId="0" applyNumberFormat="1"/>
    <xf numFmtId="165" fontId="0" fillId="0" borderId="0" xfId="0" applyNumberFormat="1"/>
    <xf numFmtId="0" fontId="6" fillId="0" borderId="0" xfId="2" applyFont="1" applyAlignment="1">
      <alignment horizontal="center"/>
    </xf>
    <xf numFmtId="0" fontId="38" fillId="0" borderId="0" xfId="2" applyFont="1"/>
    <xf numFmtId="0" fontId="25" fillId="0" borderId="0" xfId="0" applyFont="1" applyAlignment="1">
      <alignment horizontal="center"/>
    </xf>
    <xf numFmtId="0" fontId="6" fillId="7" borderId="0" xfId="2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7" borderId="0" xfId="0" applyFont="1" applyFill="1" applyAlignment="1">
      <alignment horizontal="center"/>
    </xf>
    <xf numFmtId="1" fontId="22" fillId="0" borderId="0" xfId="2" applyNumberFormat="1" applyFont="1"/>
    <xf numFmtId="0" fontId="36" fillId="0" borderId="0" xfId="2" applyFont="1"/>
    <xf numFmtId="0" fontId="35" fillId="0" borderId="0" xfId="6" applyFont="1"/>
    <xf numFmtId="0" fontId="37" fillId="11" borderId="0" xfId="6" applyFont="1" applyFill="1"/>
    <xf numFmtId="164" fontId="7" fillId="0" borderId="12" xfId="1" applyNumberFormat="1" applyFont="1" applyFill="1" applyBorder="1" applyAlignment="1" applyProtection="1">
      <alignment horizontal="right"/>
    </xf>
    <xf numFmtId="1" fontId="24" fillId="0" borderId="0" xfId="0" applyNumberFormat="1" applyFont="1"/>
    <xf numFmtId="165" fontId="24" fillId="0" borderId="0" xfId="0" applyNumberFormat="1" applyFont="1"/>
    <xf numFmtId="166" fontId="24" fillId="0" borderId="0" xfId="0" applyNumberFormat="1" applyFont="1"/>
    <xf numFmtId="0" fontId="7" fillId="7" borderId="0" xfId="2" applyFont="1" applyFill="1" applyBorder="1" applyAlignment="1">
      <alignment horizontal="right"/>
    </xf>
    <xf numFmtId="0" fontId="7" fillId="7" borderId="0" xfId="0" applyFont="1" applyFill="1" applyAlignment="1">
      <alignment vertical="center"/>
    </xf>
    <xf numFmtId="165" fontId="40" fillId="0" borderId="0" xfId="0" applyNumberFormat="1" applyFont="1" applyAlignment="1">
      <alignment horizontal="right" vertical="center" indent="1"/>
    </xf>
    <xf numFmtId="0" fontId="7" fillId="0" borderId="0" xfId="0" applyFont="1" applyAlignment="1">
      <alignment vertical="center"/>
    </xf>
    <xf numFmtId="164" fontId="40" fillId="0" borderId="0" xfId="1" applyNumberFormat="1" applyFont="1" applyAlignment="1">
      <alignment horizontal="right" vertical="center" indent="1"/>
    </xf>
    <xf numFmtId="164" fontId="7" fillId="0" borderId="0" xfId="0" applyNumberFormat="1" applyFont="1"/>
    <xf numFmtId="165" fontId="4" fillId="0" borderId="0" xfId="2" applyNumberFormat="1" applyFont="1"/>
    <xf numFmtId="0" fontId="26" fillId="0" borderId="0" xfId="2" applyFont="1"/>
    <xf numFmtId="0" fontId="6" fillId="0" borderId="0" xfId="2" applyFont="1"/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horizontal="right" vertical="center" wrapText="1"/>
    </xf>
    <xf numFmtId="165" fontId="7" fillId="0" borderId="0" xfId="2" applyNumberFormat="1" applyFont="1"/>
    <xf numFmtId="0" fontId="41" fillId="0" borderId="0" xfId="2" applyFont="1"/>
    <xf numFmtId="0" fontId="35" fillId="0" borderId="0" xfId="6" applyFont="1" applyFill="1" applyBorder="1" applyAlignment="1">
      <alignment horizontal="right" wrapText="1"/>
    </xf>
    <xf numFmtId="0" fontId="24" fillId="11" borderId="0" xfId="0" applyFont="1" applyFill="1"/>
    <xf numFmtId="14" fontId="23" fillId="0" borderId="0" xfId="2" applyNumberFormat="1" applyFont="1" applyAlignment="1">
      <alignment horizontal="center" vertical="center"/>
    </xf>
    <xf numFmtId="167" fontId="42" fillId="0" borderId="0" xfId="0" applyNumberFormat="1" applyFont="1" applyAlignment="1">
      <alignment horizontal="right" indent="1"/>
    </xf>
    <xf numFmtId="164" fontId="44" fillId="0" borderId="0" xfId="0" applyNumberFormat="1" applyFont="1"/>
    <xf numFmtId="164" fontId="42" fillId="0" borderId="0" xfId="1" applyNumberFormat="1" applyFont="1" applyAlignment="1">
      <alignment horizontal="right" indent="1"/>
    </xf>
    <xf numFmtId="0" fontId="43" fillId="0" borderId="0" xfId="0" applyFont="1"/>
    <xf numFmtId="0" fontId="29" fillId="0" borderId="0" xfId="0" applyFont="1" applyAlignment="1">
      <alignment horizontal="left"/>
    </xf>
    <xf numFmtId="164" fontId="7" fillId="0" borderId="0" xfId="1" applyNumberFormat="1" applyFont="1" applyFill="1" applyBorder="1"/>
    <xf numFmtId="0" fontId="22" fillId="0" borderId="0" xfId="0" applyFont="1" applyAlignment="1">
      <alignment horizontal="center" vertical="center"/>
    </xf>
    <xf numFmtId="164" fontId="42" fillId="0" borderId="0" xfId="1" applyNumberFormat="1" applyFont="1" applyFill="1" applyAlignment="1">
      <alignment horizontal="right" indent="1"/>
    </xf>
    <xf numFmtId="164" fontId="39" fillId="0" borderId="0" xfId="1" applyNumberFormat="1" applyFont="1" applyFill="1"/>
    <xf numFmtId="164" fontId="24" fillId="0" borderId="0" xfId="1" applyNumberFormat="1" applyFont="1" applyFill="1"/>
    <xf numFmtId="165" fontId="24" fillId="0" borderId="0" xfId="1" applyNumberFormat="1" applyFont="1" applyFill="1"/>
    <xf numFmtId="164" fontId="7" fillId="0" borderId="0" xfId="1" applyNumberFormat="1" applyFont="1" applyFill="1" applyAlignment="1">
      <alignment horizontal="right"/>
    </xf>
    <xf numFmtId="0" fontId="41" fillId="0" borderId="0" xfId="0" applyFont="1" applyAlignment="1">
      <alignment horizontal="right"/>
    </xf>
    <xf numFmtId="0" fontId="41" fillId="0" borderId="0" xfId="0" applyFont="1"/>
    <xf numFmtId="0" fontId="4" fillId="12" borderId="0" xfId="0" applyFont="1" applyFill="1"/>
    <xf numFmtId="0" fontId="6" fillId="0" borderId="0" xfId="2" applyFont="1" applyBorder="1" applyAlignment="1">
      <alignment horizontal="right"/>
    </xf>
    <xf numFmtId="164" fontId="4" fillId="13" borderId="13" xfId="1" applyNumberFormat="1" applyFont="1" applyFill="1" applyBorder="1" applyAlignment="1" applyProtection="1">
      <alignment horizontal="right"/>
    </xf>
    <xf numFmtId="164" fontId="7" fillId="13" borderId="13" xfId="1" applyNumberFormat="1" applyFont="1" applyFill="1" applyBorder="1" applyAlignment="1" applyProtection="1">
      <alignment horizontal="right"/>
    </xf>
    <xf numFmtId="164" fontId="6" fillId="13" borderId="13" xfId="1" applyNumberFormat="1" applyFont="1" applyFill="1" applyBorder="1" applyAlignment="1" applyProtection="1">
      <alignment horizontal="right"/>
    </xf>
    <xf numFmtId="164" fontId="6" fillId="13" borderId="2" xfId="1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64" fontId="4" fillId="13" borderId="12" xfId="1" applyNumberFormat="1" applyFont="1" applyFill="1" applyBorder="1" applyAlignment="1" applyProtection="1">
      <alignment horizontal="right"/>
    </xf>
    <xf numFmtId="164" fontId="6" fillId="13" borderId="12" xfId="1" applyNumberFormat="1" applyFont="1" applyFill="1" applyBorder="1" applyAlignment="1" applyProtection="1">
      <alignment horizontal="right"/>
    </xf>
    <xf numFmtId="164" fontId="4" fillId="13" borderId="2" xfId="1" applyNumberFormat="1" applyFont="1" applyFill="1" applyBorder="1" applyAlignment="1" applyProtection="1">
      <alignment horizontal="right"/>
    </xf>
    <xf numFmtId="0" fontId="7" fillId="0" borderId="0" xfId="0" applyFont="1" applyAlignment="1">
      <alignment horizontal="right" wrapText="1"/>
    </xf>
    <xf numFmtId="165" fontId="7" fillId="0" borderId="0" xfId="1" applyNumberFormat="1" applyFont="1" applyFill="1"/>
    <xf numFmtId="164" fontId="26" fillId="0" borderId="0" xfId="0" applyNumberFormat="1" applyFont="1" applyAlignment="1">
      <alignment horizontal="right"/>
    </xf>
    <xf numFmtId="3" fontId="20" fillId="0" borderId="0" xfId="0" applyNumberFormat="1" applyFont="1"/>
    <xf numFmtId="167" fontId="39" fillId="0" borderId="0" xfId="0" applyNumberFormat="1" applyFont="1"/>
    <xf numFmtId="3" fontId="39" fillId="0" borderId="0" xfId="0" applyNumberFormat="1" applyFont="1"/>
    <xf numFmtId="167" fontId="20" fillId="0" borderId="0" xfId="0" applyNumberFormat="1" applyFont="1"/>
    <xf numFmtId="0" fontId="23" fillId="0" borderId="0" xfId="2" applyFont="1" applyBorder="1" applyAlignment="1">
      <alignment horizontal="right" vertical="center" wrapText="1"/>
    </xf>
    <xf numFmtId="0" fontId="6" fillId="0" borderId="0" xfId="0" applyFont="1" applyAlignment="1">
      <alignment horizontal="right"/>
    </xf>
    <xf numFmtId="164" fontId="4" fillId="0" borderId="0" xfId="0" applyNumberFormat="1" applyFont="1"/>
    <xf numFmtId="2" fontId="7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0" fontId="7" fillId="0" borderId="0" xfId="2" applyFont="1" applyBorder="1" applyAlignment="1">
      <alignment horizontal="right"/>
    </xf>
    <xf numFmtId="17" fontId="7" fillId="0" borderId="0" xfId="0" applyNumberFormat="1" applyFont="1"/>
    <xf numFmtId="0" fontId="35" fillId="0" borderId="0" xfId="6" applyFont="1" applyFill="1"/>
    <xf numFmtId="164" fontId="7" fillId="0" borderId="0" xfId="0" applyNumberFormat="1" applyFont="1" applyAlignment="1">
      <alignment horizontal="right"/>
    </xf>
    <xf numFmtId="165" fontId="7" fillId="0" borderId="0" xfId="0" applyNumberFormat="1" applyFont="1"/>
    <xf numFmtId="166" fontId="0" fillId="0" borderId="0" xfId="0" applyNumberFormat="1"/>
    <xf numFmtId="166" fontId="25" fillId="0" borderId="0" xfId="0" applyNumberFormat="1" applyFont="1"/>
    <xf numFmtId="166" fontId="41" fillId="0" borderId="0" xfId="0" applyNumberFormat="1" applyFont="1" applyAlignment="1">
      <alignment horizontal="right"/>
    </xf>
    <xf numFmtId="1" fontId="2" fillId="0" borderId="0" xfId="9" applyNumberFormat="1"/>
    <xf numFmtId="164" fontId="45" fillId="13" borderId="13" xfId="1" applyNumberFormat="1" applyFont="1" applyFill="1" applyBorder="1" applyAlignment="1" applyProtection="1">
      <alignment horizontal="right"/>
    </xf>
    <xf numFmtId="1" fontId="0" fillId="12" borderId="0" xfId="0" applyNumberFormat="1" applyFill="1"/>
    <xf numFmtId="0" fontId="37" fillId="0" borderId="0" xfId="6" applyFont="1" applyFill="1"/>
    <xf numFmtId="0" fontId="46" fillId="0" borderId="0" xfId="6" applyFont="1" applyFill="1"/>
    <xf numFmtId="0" fontId="3" fillId="4" borderId="9" xfId="0" applyFont="1" applyFill="1" applyBorder="1" applyAlignment="1">
      <alignment horizontal="center" wrapText="1" readingOrder="1"/>
    </xf>
    <xf numFmtId="0" fontId="3" fillId="4" borderId="8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wrapText="1" readingOrder="1"/>
    </xf>
    <xf numFmtId="0" fontId="3" fillId="2" borderId="8" xfId="0" applyFont="1" applyFill="1" applyBorder="1" applyAlignment="1">
      <alignment horizontal="center" wrapText="1" readingOrder="1"/>
    </xf>
    <xf numFmtId="0" fontId="3" fillId="2" borderId="10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9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vertical="center" wrapText="1" readingOrder="1"/>
    </xf>
    <xf numFmtId="0" fontId="3" fillId="2" borderId="13" xfId="0" applyFont="1" applyFill="1" applyBorder="1" applyAlignment="1">
      <alignment horizontal="center" vertical="center" wrapText="1" readingOrder="1"/>
    </xf>
    <xf numFmtId="0" fontId="17" fillId="2" borderId="3" xfId="0" applyFont="1" applyFill="1" applyBorder="1" applyAlignment="1">
      <alignment horizontal="left" vertical="center" wrapText="1" readingOrder="1"/>
    </xf>
    <xf numFmtId="0" fontId="17" fillId="2" borderId="7" xfId="0" applyFont="1" applyFill="1" applyBorder="1" applyAlignment="1">
      <alignment horizontal="left" vertical="center" wrapText="1" readingOrder="1"/>
    </xf>
    <xf numFmtId="0" fontId="3" fillId="2" borderId="4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0" fontId="3" fillId="2" borderId="3" xfId="0" applyFont="1" applyFill="1" applyBorder="1" applyAlignment="1">
      <alignment horizontal="left" vertical="center" wrapText="1" readingOrder="1"/>
    </xf>
    <xf numFmtId="0" fontId="3" fillId="2" borderId="7" xfId="0" applyFont="1" applyFill="1" applyBorder="1" applyAlignment="1">
      <alignment horizontal="left" vertical="center" wrapText="1" readingOrder="1"/>
    </xf>
    <xf numFmtId="0" fontId="3" fillId="2" borderId="11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vertical="center" readingOrder="1"/>
    </xf>
    <xf numFmtId="0" fontId="3" fillId="2" borderId="8" xfId="0" applyFont="1" applyFill="1" applyBorder="1" applyAlignment="1">
      <alignment horizontal="center" vertical="center" readingOrder="1"/>
    </xf>
    <xf numFmtId="0" fontId="3" fillId="2" borderId="10" xfId="0" applyFont="1" applyFill="1" applyBorder="1" applyAlignment="1">
      <alignment horizontal="center" vertical="center" readingOrder="1"/>
    </xf>
    <xf numFmtId="0" fontId="11" fillId="8" borderId="0" xfId="2" applyFont="1" applyFill="1" applyAlignment="1">
      <alignment horizontal="left"/>
    </xf>
    <xf numFmtId="0" fontId="11" fillId="8" borderId="0" xfId="2" applyFont="1" applyFill="1" applyAlignment="1">
      <alignment horizontal="center" vertical="center" wrapText="1"/>
    </xf>
    <xf numFmtId="0" fontId="12" fillId="3" borderId="0" xfId="2" applyFont="1" applyFill="1" applyAlignment="1">
      <alignment horizontal="left"/>
    </xf>
    <xf numFmtId="0" fontId="36" fillId="0" borderId="0" xfId="2" applyFont="1" applyAlignment="1">
      <alignment horizontal="left"/>
    </xf>
    <xf numFmtId="0" fontId="14" fillId="9" borderId="0" xfId="2" applyFont="1" applyFill="1" applyAlignment="1">
      <alignment horizontal="center" wrapText="1"/>
    </xf>
    <xf numFmtId="0" fontId="14" fillId="9" borderId="0" xfId="2" applyFont="1" applyFill="1" applyAlignment="1">
      <alignment horizontal="center"/>
    </xf>
    <xf numFmtId="0" fontId="36" fillId="11" borderId="0" xfId="2" applyFont="1" applyFill="1" applyAlignment="1">
      <alignment horizontal="left"/>
    </xf>
  </cellXfs>
  <cellStyles count="10">
    <cellStyle name="Bad" xfId="7" builtinId="27"/>
    <cellStyle name="Comma 2" xfId="4" xr:uid="{00000000-0005-0000-0000-000001000000}"/>
    <cellStyle name="Hyperlink" xfId="6" builtinId="8"/>
    <cellStyle name="Hyperlink 2" xfId="5" xr:uid="{00000000-0005-0000-0000-000004000000}"/>
    <cellStyle name="Normal" xfId="0" builtinId="0"/>
    <cellStyle name="Normal 2" xfId="2" xr:uid="{00000000-0005-0000-0000-000006000000}"/>
    <cellStyle name="Normal 3" xfId="9" xr:uid="{401A3F48-BC70-4650-822E-F2F7DC5D4DF8}"/>
    <cellStyle name="Parasts 2" xfId="8" xr:uid="{A34556CD-30A0-4A9E-AE07-5F5D490658C0}"/>
    <cellStyle name="Percent" xfId="1" builtinId="5"/>
    <cellStyle name="Percent 2" xfId="3" xr:uid="{00000000-0005-0000-0000-000008000000}"/>
  </cellStyles>
  <dxfs count="0"/>
  <tableStyles count="0" defaultTableStyle="TableStyleMedium2" defaultPivotStyle="PivotStyleLight16"/>
  <colors>
    <mruColors>
      <color rgb="FFFFFFFF"/>
      <color rgb="FF93B7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/>
              <a:t>Contribution to real GDP growth </a:t>
            </a:r>
          </a:p>
          <a:p>
            <a:pPr algn="ctr" rtl="0">
              <a:defRPr sz="1000"/>
            </a:pPr>
            <a:r>
              <a:rPr lang="lv-LV" sz="1000"/>
              <a:t>(</a:t>
            </a:r>
            <a:r>
              <a:rPr lang="en-GB" sz="1000"/>
              <a:t>increase over the corresponding period </a:t>
            </a:r>
            <a:r>
              <a:rPr lang="lv-LV" sz="1000"/>
              <a:t>of the </a:t>
            </a:r>
            <a:r>
              <a:rPr lang="en-US" sz="1000"/>
              <a:t>previous</a:t>
            </a:r>
            <a:r>
              <a:rPr lang="lv-LV" sz="1000"/>
              <a:t> </a:t>
            </a:r>
            <a:r>
              <a:rPr lang="en-GB" sz="1000"/>
              <a:t>year</a:t>
            </a:r>
            <a:r>
              <a:rPr lang="lv-LV" sz="1000"/>
              <a:t>)</a:t>
            </a:r>
            <a:endParaRPr lang="en-GB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0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6.72840012745409E-2"/>
          <c:y val="0.17659859621607599"/>
          <c:w val="0.91732517251957424"/>
          <c:h val="0.5470825525644117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'IKP, GDP'!$L$5</c:f>
              <c:strCache>
                <c:ptCount val="1"/>
                <c:pt idx="0">
                  <c:v>Household consumption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'IKP, GDP'!$I$6:$J$49</c15:sqref>
                  </c15:fullRef>
                </c:ext>
              </c:extLst>
              <c:f>'IKP, GDP'!$I$19:$J$49</c:f>
              <c:multiLvlStrCache>
                <c:ptCount val="3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'IKP, GDP'!$L$6:$L$49</c15:sqref>
                  </c15:fullRef>
                </c:ext>
              </c:extLst>
              <c:f>'IKP, GDP'!$L$19:$L$49</c:f>
              <c:numCache>
                <c:formatCode>0.0</c:formatCode>
                <c:ptCount val="31"/>
                <c:pt idx="0">
                  <c:v>2.2523411260946244</c:v>
                </c:pt>
                <c:pt idx="1">
                  <c:v>2.4048973493310872</c:v>
                </c:pt>
                <c:pt idx="2">
                  <c:v>1.9224178846973312</c:v>
                </c:pt>
                <c:pt idx="3">
                  <c:v>1.543811077829083</c:v>
                </c:pt>
                <c:pt idx="4">
                  <c:v>0.86214484696314297</c:v>
                </c:pt>
                <c:pt idx="5">
                  <c:v>0.24741419155373781</c:v>
                </c:pt>
                <c:pt idx="6">
                  <c:v>-0.14855360533291739</c:v>
                </c:pt>
                <c:pt idx="7">
                  <c:v>-0.53628853658514064</c:v>
                </c:pt>
                <c:pt idx="8">
                  <c:v>-0.19427290607033804</c:v>
                </c:pt>
                <c:pt idx="9">
                  <c:v>-9.641041495871713</c:v>
                </c:pt>
                <c:pt idx="10">
                  <c:v>-0.37055605032768801</c:v>
                </c:pt>
                <c:pt idx="11">
                  <c:v>-0.84707527803469518</c:v>
                </c:pt>
                <c:pt idx="12">
                  <c:v>-1.3580484607118612</c:v>
                </c:pt>
                <c:pt idx="13">
                  <c:v>9.8729151823334576</c:v>
                </c:pt>
                <c:pt idx="14">
                  <c:v>4.0692986617313975</c:v>
                </c:pt>
                <c:pt idx="15">
                  <c:v>5.0310423127161705</c:v>
                </c:pt>
                <c:pt idx="16">
                  <c:v>5.4888540752837205</c:v>
                </c:pt>
                <c:pt idx="17">
                  <c:v>5.052361331028365</c:v>
                </c:pt>
                <c:pt idx="18">
                  <c:v>1.1146614147300669</c:v>
                </c:pt>
                <c:pt idx="19">
                  <c:v>0.97256081101757086</c:v>
                </c:pt>
                <c:pt idx="20">
                  <c:v>0.63706755487744304</c:v>
                </c:pt>
                <c:pt idx="21">
                  <c:v>-2.5556328864646951E-2</c:v>
                </c:pt>
                <c:pt idx="22">
                  <c:v>-0.6395012376050162</c:v>
                </c:pt>
                <c:pt idx="23">
                  <c:v>-0.87640650497201877</c:v>
                </c:pt>
                <c:pt idx="24">
                  <c:v>-0.49717124554506725</c:v>
                </c:pt>
                <c:pt idx="25">
                  <c:v>-0.12293355776613897</c:v>
                </c:pt>
                <c:pt idx="26">
                  <c:v>1.1245034499563003E-2</c:v>
                </c:pt>
                <c:pt idx="27">
                  <c:v>9.3419129939049605E-2</c:v>
                </c:pt>
                <c:pt idx="28">
                  <c:v>-8.4161493138906127E-2</c:v>
                </c:pt>
                <c:pt idx="29">
                  <c:v>0.16694562879214139</c:v>
                </c:pt>
                <c:pt idx="30">
                  <c:v>0.43926682378381776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F-4E31-9DC8-C93F5B4520A1}"/>
            </c:ext>
          </c:extLst>
        </c:ser>
        <c:ser>
          <c:idx val="2"/>
          <c:order val="2"/>
          <c:tx>
            <c:strRef>
              <c:f>'IKP, GDP'!$M$5</c:f>
              <c:strCache>
                <c:ptCount val="1"/>
                <c:pt idx="0">
                  <c:v>Government consumption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'IKP, GDP'!$I$6:$J$49</c15:sqref>
                  </c15:fullRef>
                </c:ext>
              </c:extLst>
              <c:f>'IKP, GDP'!$I$19:$J$49</c:f>
              <c:multiLvlStrCache>
                <c:ptCount val="3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'IKP, GDP'!$M$6:$M$49</c15:sqref>
                  </c15:fullRef>
                </c:ext>
              </c:extLst>
              <c:f>'IKP, GDP'!$M$19:$M$49</c:f>
              <c:numCache>
                <c:formatCode>0.0</c:formatCode>
                <c:ptCount val="31"/>
                <c:pt idx="0">
                  <c:v>0.48226684260064084</c:v>
                </c:pt>
                <c:pt idx="1">
                  <c:v>0.36676098103174237</c:v>
                </c:pt>
                <c:pt idx="2">
                  <c:v>0.40651448645240412</c:v>
                </c:pt>
                <c:pt idx="3">
                  <c:v>0.55081221742160658</c:v>
                </c:pt>
                <c:pt idx="4">
                  <c:v>0.84569496734203087</c:v>
                </c:pt>
                <c:pt idx="5">
                  <c:v>1.003344705573362</c:v>
                </c:pt>
                <c:pt idx="6">
                  <c:v>1.057589343108787</c:v>
                </c:pt>
                <c:pt idx="7">
                  <c:v>1.0091133163190653</c:v>
                </c:pt>
                <c:pt idx="8">
                  <c:v>0.91755470060504019</c:v>
                </c:pt>
                <c:pt idx="9">
                  <c:v>0.70891744710770876</c:v>
                </c:pt>
                <c:pt idx="10">
                  <c:v>0.64738523403630233</c:v>
                </c:pt>
                <c:pt idx="11">
                  <c:v>0.71830550443011021</c:v>
                </c:pt>
                <c:pt idx="12">
                  <c:v>0.72335983254399749</c:v>
                </c:pt>
                <c:pt idx="13">
                  <c:v>1.0227897399929122</c:v>
                </c:pt>
                <c:pt idx="14">
                  <c:v>1.0321037475529662</c:v>
                </c:pt>
                <c:pt idx="15">
                  <c:v>0.23273750403198765</c:v>
                </c:pt>
                <c:pt idx="16">
                  <c:v>7.6344952208033348E-2</c:v>
                </c:pt>
                <c:pt idx="17">
                  <c:v>2.0139732889223705E-3</c:v>
                </c:pt>
                <c:pt idx="18">
                  <c:v>-0.12803459319754093</c:v>
                </c:pt>
                <c:pt idx="19">
                  <c:v>0.46706802240951267</c:v>
                </c:pt>
                <c:pt idx="20">
                  <c:v>0.4560390022998761</c:v>
                </c:pt>
                <c:pt idx="21">
                  <c:v>0.56138819174956101</c:v>
                </c:pt>
                <c:pt idx="22">
                  <c:v>0.53642694737991137</c:v>
                </c:pt>
                <c:pt idx="23">
                  <c:v>0.72233375972563141</c:v>
                </c:pt>
                <c:pt idx="24">
                  <c:v>1.7444526326451086</c:v>
                </c:pt>
                <c:pt idx="25">
                  <c:v>-0.65553615378532015</c:v>
                </c:pt>
                <c:pt idx="26">
                  <c:v>-0.31663583050855193</c:v>
                </c:pt>
                <c:pt idx="27">
                  <c:v>-0.41085260823912029</c:v>
                </c:pt>
                <c:pt idx="28">
                  <c:v>-1.0297953877104069</c:v>
                </c:pt>
                <c:pt idx="29">
                  <c:v>1.2171669364880429</c:v>
                </c:pt>
                <c:pt idx="30">
                  <c:v>1.0880274045548775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BF-4E31-9DC8-C93F5B4520A1}"/>
            </c:ext>
          </c:extLst>
        </c:ser>
        <c:ser>
          <c:idx val="3"/>
          <c:order val="3"/>
          <c:tx>
            <c:strRef>
              <c:f>'IKP, GDP'!$N$5</c:f>
              <c:strCache>
                <c:ptCount val="1"/>
                <c:pt idx="0">
                  <c:v>Gross capital formation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'IKP, GDP'!$I$6:$J$49</c15:sqref>
                  </c15:fullRef>
                </c:ext>
              </c:extLst>
              <c:f>'IKP, GDP'!$I$19:$J$49</c:f>
              <c:multiLvlStrCache>
                <c:ptCount val="3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'IKP, GDP'!$N$6:$N$49</c15:sqref>
                  </c15:fullRef>
                </c:ext>
              </c:extLst>
              <c:f>'IKP, GDP'!$N$19:$N$49</c:f>
              <c:numCache>
                <c:formatCode>0.0</c:formatCode>
                <c:ptCount val="31"/>
                <c:pt idx="0">
                  <c:v>2.9417236757525416</c:v>
                </c:pt>
                <c:pt idx="1">
                  <c:v>1.4019797479529417</c:v>
                </c:pt>
                <c:pt idx="2">
                  <c:v>2.6176567388073404</c:v>
                </c:pt>
                <c:pt idx="3">
                  <c:v>2.9634079452555699</c:v>
                </c:pt>
                <c:pt idx="4">
                  <c:v>2.1706641730587104</c:v>
                </c:pt>
                <c:pt idx="5">
                  <c:v>1.4727124500112303</c:v>
                </c:pt>
                <c:pt idx="6">
                  <c:v>-8.3180436600137405E-3</c:v>
                </c:pt>
                <c:pt idx="7">
                  <c:v>-1.3527016099079459</c:v>
                </c:pt>
                <c:pt idx="8">
                  <c:v>-0.84169512721803708</c:v>
                </c:pt>
                <c:pt idx="9">
                  <c:v>-2.1198509999063484</c:v>
                </c:pt>
                <c:pt idx="10">
                  <c:v>-0.25058882572156366</c:v>
                </c:pt>
                <c:pt idx="11">
                  <c:v>0.6607280057006899</c:v>
                </c:pt>
                <c:pt idx="12">
                  <c:v>0.30092248697745777</c:v>
                </c:pt>
                <c:pt idx="13">
                  <c:v>3.273900816577477</c:v>
                </c:pt>
                <c:pt idx="14">
                  <c:v>1.9358726807464373</c:v>
                </c:pt>
                <c:pt idx="15">
                  <c:v>0.73512582462796605</c:v>
                </c:pt>
                <c:pt idx="16">
                  <c:v>1.1046110465089252</c:v>
                </c:pt>
                <c:pt idx="17">
                  <c:v>7.5109356775104857E-2</c:v>
                </c:pt>
                <c:pt idx="18">
                  <c:v>-1.3332794885574675E-2</c:v>
                </c:pt>
                <c:pt idx="19">
                  <c:v>-0.47871113706209889</c:v>
                </c:pt>
                <c:pt idx="20">
                  <c:v>2.6426644823779255</c:v>
                </c:pt>
                <c:pt idx="21">
                  <c:v>1.0899611561322737</c:v>
                </c:pt>
                <c:pt idx="22">
                  <c:v>-8.7539289718746388E-2</c:v>
                </c:pt>
                <c:pt idx="23">
                  <c:v>1.3846207024005126</c:v>
                </c:pt>
                <c:pt idx="24">
                  <c:v>-2.5350644309386254</c:v>
                </c:pt>
                <c:pt idx="25">
                  <c:v>-1.5515324184041301</c:v>
                </c:pt>
                <c:pt idx="26">
                  <c:v>-0.99228872076132568</c:v>
                </c:pt>
                <c:pt idx="27">
                  <c:v>-1.9708562964748999</c:v>
                </c:pt>
                <c:pt idx="28">
                  <c:v>1.6181733729309398</c:v>
                </c:pt>
                <c:pt idx="29">
                  <c:v>1.9775249288545016</c:v>
                </c:pt>
                <c:pt idx="30">
                  <c:v>2.2818213530872304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BF-4E31-9DC8-C93F5B4520A1}"/>
            </c:ext>
          </c:extLst>
        </c:ser>
        <c:ser>
          <c:idx val="4"/>
          <c:order val="4"/>
          <c:tx>
            <c:strRef>
              <c:f>'IKP, GDP'!$O$5</c:f>
              <c:strCache>
                <c:ptCount val="1"/>
                <c:pt idx="0">
                  <c:v>Export of goods and services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'IKP, GDP'!$I$6:$J$49</c15:sqref>
                  </c15:fullRef>
                </c:ext>
              </c:extLst>
              <c:f>'IKP, GDP'!$I$19:$J$49</c:f>
              <c:multiLvlStrCache>
                <c:ptCount val="3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'IKP, GDP'!$O$6:$O$49</c15:sqref>
                  </c15:fullRef>
                </c:ext>
              </c:extLst>
              <c:f>'IKP, GDP'!$O$19:$O$49</c:f>
              <c:numCache>
                <c:formatCode>0.0</c:formatCode>
                <c:ptCount val="31"/>
                <c:pt idx="0">
                  <c:v>1.6649554682948291</c:v>
                </c:pt>
                <c:pt idx="1">
                  <c:v>6.5382289472465143</c:v>
                </c:pt>
                <c:pt idx="2">
                  <c:v>2.1192798173560274</c:v>
                </c:pt>
                <c:pt idx="3">
                  <c:v>0.55083971060673331</c:v>
                </c:pt>
                <c:pt idx="4">
                  <c:v>1.3725801289800965</c:v>
                </c:pt>
                <c:pt idx="5">
                  <c:v>-1.9937782824368335</c:v>
                </c:pt>
                <c:pt idx="6">
                  <c:v>1.9666650074942247</c:v>
                </c:pt>
                <c:pt idx="7">
                  <c:v>-2.6232697715001292</c:v>
                </c:pt>
                <c:pt idx="8">
                  <c:v>1.5424912035526908</c:v>
                </c:pt>
                <c:pt idx="9">
                  <c:v>-8.0453745315598617</c:v>
                </c:pt>
                <c:pt idx="10">
                  <c:v>0.26399909912499614</c:v>
                </c:pt>
                <c:pt idx="11">
                  <c:v>5.2823871771632698</c:v>
                </c:pt>
                <c:pt idx="12">
                  <c:v>1.1448511742772232</c:v>
                </c:pt>
                <c:pt idx="13">
                  <c:v>11.017233432251889</c:v>
                </c:pt>
                <c:pt idx="14">
                  <c:v>6.0036346386407518</c:v>
                </c:pt>
                <c:pt idx="15">
                  <c:v>5.0091391719707934</c:v>
                </c:pt>
                <c:pt idx="16">
                  <c:v>8.9807988726236001</c:v>
                </c:pt>
                <c:pt idx="17">
                  <c:v>9.3120991222367255</c:v>
                </c:pt>
                <c:pt idx="18">
                  <c:v>7.940145318766251</c:v>
                </c:pt>
                <c:pt idx="19">
                  <c:v>3.3992919095529017</c:v>
                </c:pt>
                <c:pt idx="20">
                  <c:v>-1.8413878980656926</c:v>
                </c:pt>
                <c:pt idx="21">
                  <c:v>-3.3913698955707323</c:v>
                </c:pt>
                <c:pt idx="22">
                  <c:v>-9.3818133839599938</c:v>
                </c:pt>
                <c:pt idx="23">
                  <c:v>-4.662388268559015</c:v>
                </c:pt>
                <c:pt idx="24">
                  <c:v>-0.44301103810473702</c:v>
                </c:pt>
                <c:pt idx="25">
                  <c:v>-1.5158183943773214</c:v>
                </c:pt>
                <c:pt idx="26">
                  <c:v>1.3337980097683473</c:v>
                </c:pt>
                <c:pt idx="27">
                  <c:v>0.79136155923488005</c:v>
                </c:pt>
                <c:pt idx="28">
                  <c:v>-0.40494189553771914</c:v>
                </c:pt>
                <c:pt idx="29">
                  <c:v>-0.10428071444096192</c:v>
                </c:pt>
                <c:pt idx="30">
                  <c:v>1.9614310580733059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BF-4E31-9DC8-C93F5B4520A1}"/>
            </c:ext>
          </c:extLst>
        </c:ser>
        <c:ser>
          <c:idx val="5"/>
          <c:order val="5"/>
          <c:tx>
            <c:strRef>
              <c:f>'IKP, GDP'!$P$5</c:f>
              <c:strCache>
                <c:ptCount val="1"/>
                <c:pt idx="0">
                  <c:v>Import of goods and services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'IKP, GDP'!$I$6:$J$49</c15:sqref>
                  </c15:fullRef>
                </c:ext>
              </c:extLst>
              <c:f>'IKP, GDP'!$I$19:$J$49</c:f>
              <c:multiLvlStrCache>
                <c:ptCount val="3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'IKP, GDP'!$P$6:$P$49</c15:sqref>
                  </c15:fullRef>
                </c:ext>
              </c:extLst>
              <c:f>'IKP, GDP'!$P$19:$P$49</c:f>
              <c:numCache>
                <c:formatCode>0.0</c:formatCode>
                <c:ptCount val="31"/>
                <c:pt idx="0">
                  <c:v>-3.9676973748140378</c:v>
                </c:pt>
                <c:pt idx="1">
                  <c:v>-3.1839740314303775</c:v>
                </c:pt>
                <c:pt idx="2">
                  <c:v>-3.8744634486868135</c:v>
                </c:pt>
                <c:pt idx="3">
                  <c:v>-3.693283277407613</c:v>
                </c:pt>
                <c:pt idx="4">
                  <c:v>-2.2630741904512996</c:v>
                </c:pt>
                <c:pt idx="5">
                  <c:v>-2.509098394720795</c:v>
                </c:pt>
                <c:pt idx="6">
                  <c:v>0.28833666543071629</c:v>
                </c:pt>
                <c:pt idx="7">
                  <c:v>-0.53017965520840193</c:v>
                </c:pt>
                <c:pt idx="8">
                  <c:v>-2.5714572211853515</c:v>
                </c:pt>
                <c:pt idx="9">
                  <c:v>8.6506923793957462</c:v>
                </c:pt>
                <c:pt idx="10">
                  <c:v>-0.96452435461246155</c:v>
                </c:pt>
                <c:pt idx="11">
                  <c:v>-2.4159725475157012</c:v>
                </c:pt>
                <c:pt idx="12">
                  <c:v>-1.1730447533095145</c:v>
                </c:pt>
                <c:pt idx="13">
                  <c:v>-19.564462417977875</c:v>
                </c:pt>
                <c:pt idx="14">
                  <c:v>-10.052475095375858</c:v>
                </c:pt>
                <c:pt idx="15">
                  <c:v>-6.9020708714309587</c:v>
                </c:pt>
                <c:pt idx="16">
                  <c:v>-9.8575704427622046</c:v>
                </c:pt>
                <c:pt idx="17">
                  <c:v>-5.4993975850485777</c:v>
                </c:pt>
                <c:pt idx="18">
                  <c:v>-5.8285188855373971</c:v>
                </c:pt>
                <c:pt idx="19">
                  <c:v>-5.2794807767947747</c:v>
                </c:pt>
                <c:pt idx="20">
                  <c:v>-0.78279510234479899</c:v>
                </c:pt>
                <c:pt idx="21">
                  <c:v>3.0980728500550612</c:v>
                </c:pt>
                <c:pt idx="22">
                  <c:v>6.9480634013288993</c:v>
                </c:pt>
                <c:pt idx="23">
                  <c:v>4.6203480094891942</c:v>
                </c:pt>
                <c:pt idx="24">
                  <c:v>3.8961047060754734</c:v>
                </c:pt>
                <c:pt idx="25">
                  <c:v>1.546769706321319</c:v>
                </c:pt>
                <c:pt idx="26">
                  <c:v>-0.37777991324969329</c:v>
                </c:pt>
                <c:pt idx="27">
                  <c:v>-8.5769361130643498E-2</c:v>
                </c:pt>
                <c:pt idx="28">
                  <c:v>-3.3537315591442693</c:v>
                </c:pt>
                <c:pt idx="29">
                  <c:v>-3.9105014005659142</c:v>
                </c:pt>
                <c:pt idx="30">
                  <c:v>-3.8635188516514649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61769416"/>
        <c:axId val="161770984"/>
      </c:barChart>
      <c:lineChart>
        <c:grouping val="standard"/>
        <c:varyColors val="0"/>
        <c:ser>
          <c:idx val="0"/>
          <c:order val="0"/>
          <c:tx>
            <c:strRef>
              <c:f>'IKP, GDP'!$K$5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'IKP, GDP'!$I$6:$J$49</c15:sqref>
                  </c15:fullRef>
                </c:ext>
              </c:extLst>
              <c:f>'IKP, GDP'!$I$19:$J$49</c:f>
              <c:multiLvlStrCache>
                <c:ptCount val="3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'IKP, GDP'!$K$6:$K$49</c15:sqref>
                  </c15:fullRef>
                </c:ext>
              </c:extLst>
              <c:f>'IKP, GDP'!$K$19:$K$49</c:f>
              <c:numCache>
                <c:formatCode>0.0</c:formatCode>
                <c:ptCount val="31"/>
                <c:pt idx="0">
                  <c:v>3.5262967900018483</c:v>
                </c:pt>
                <c:pt idx="1">
                  <c:v>4.4949283111458849</c:v>
                </c:pt>
                <c:pt idx="2">
                  <c:v>4.1234994751410792</c:v>
                </c:pt>
                <c:pt idx="3">
                  <c:v>4.1871983482094421</c:v>
                </c:pt>
                <c:pt idx="4">
                  <c:v>2.8185259060474088</c:v>
                </c:pt>
                <c:pt idx="5">
                  <c:v>1.1093659658093502</c:v>
                </c:pt>
                <c:pt idx="6">
                  <c:v>0.93098206416843965</c:v>
                </c:pt>
                <c:pt idx="7">
                  <c:v>-0.56997314599078752</c:v>
                </c:pt>
                <c:pt idx="8">
                  <c:v>-0.84544715070147269</c:v>
                </c:pt>
                <c:pt idx="9">
                  <c:v>-10.480130693656342</c:v>
                </c:pt>
                <c:pt idx="10">
                  <c:v>-1.3210899427169021</c:v>
                </c:pt>
                <c:pt idx="11">
                  <c:v>-0.27901002265148245</c:v>
                </c:pt>
                <c:pt idx="12">
                  <c:v>0.3161784642893517</c:v>
                </c:pt>
                <c:pt idx="13">
                  <c:v>12.412362377803765</c:v>
                </c:pt>
                <c:pt idx="14">
                  <c:v>7.5402048493028007</c:v>
                </c:pt>
                <c:pt idx="15">
                  <c:v>6.9752321520008875</c:v>
                </c:pt>
                <c:pt idx="16">
                  <c:v>6.2906221754990943</c:v>
                </c:pt>
                <c:pt idx="17">
                  <c:v>5.1767011459771251</c:v>
                </c:pt>
                <c:pt idx="18">
                  <c:v>-0.73823672855709566</c:v>
                </c:pt>
                <c:pt idx="19">
                  <c:v>-0.31519752369858489</c:v>
                </c:pt>
                <c:pt idx="20">
                  <c:v>0.17932910595988005</c:v>
                </c:pt>
                <c:pt idx="21">
                  <c:v>-0.93283103424410818</c:v>
                </c:pt>
                <c:pt idx="22">
                  <c:v>-1.2579094245627975</c:v>
                </c:pt>
                <c:pt idx="23">
                  <c:v>-2.2891289180953733</c:v>
                </c:pt>
                <c:pt idx="24">
                  <c:v>-2.1963198999720102</c:v>
                </c:pt>
                <c:pt idx="25">
                  <c:v>-0.49069830960357663</c:v>
                </c:pt>
                <c:pt idx="26">
                  <c:v>8.6461257369818689E-2</c:v>
                </c:pt>
                <c:pt idx="27">
                  <c:v>1.2581251655427783</c:v>
                </c:pt>
                <c:pt idx="28">
                  <c:v>1.6258383308603852</c:v>
                </c:pt>
                <c:pt idx="29">
                  <c:v>1.4573655141874475</c:v>
                </c:pt>
                <c:pt idx="30">
                  <c:v>1.7947759180599432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69416"/>
        <c:axId val="161770984"/>
      </c:lineChart>
      <c:catAx>
        <c:axId val="161769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61770984"/>
        <c:crosses val="autoZero"/>
        <c:auto val="1"/>
        <c:lblAlgn val="ctr"/>
        <c:lblOffset val="100"/>
        <c:noMultiLvlLbl val="0"/>
      </c:catAx>
      <c:valAx>
        <c:axId val="161770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61769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345913577664373E-2"/>
          <c:y val="0.85650982377371809"/>
          <c:w val="0.97281468544623551"/>
          <c:h val="0.122058897585204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 b="0">
                <a:solidFill>
                  <a:sysClr val="windowText" lastClr="000000"/>
                </a:solidFill>
              </a:rPr>
              <a:t>Ieguldījums reālā IKP izaugsmē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>
                <a:solidFill>
                  <a:sysClr val="windowText" lastClr="000000"/>
                </a:solidFill>
              </a:defRPr>
            </a:pP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(salīdzinājumā ar iepriekšējā gada attiecīgo periodu</a:t>
            </a:r>
            <a:r>
              <a:rPr lang="lv-LV" sz="8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)</a:t>
            </a:r>
            <a:endParaRPr lang="en-GB" sz="8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8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7.2791907188121896E-2"/>
          <c:y val="0.12033683553926824"/>
          <c:w val="0.91593451306910567"/>
          <c:h val="0.6306317256082840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'IKP, GDP'!$L$4</c:f>
              <c:strCache>
                <c:ptCount val="1"/>
                <c:pt idx="0">
                  <c:v>Mājsaimniecību patēriņš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'IKP, GDP'!$J$7:$J$49</c15:sqref>
                  </c15:fullRef>
                </c:ext>
              </c:extLst>
              <c:f>'IKP, GDP'!$J$23:$J$49</c:f>
              <c:strCache>
                <c:ptCount val="2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'IKP, GDP'!$L$7:$L$49</c15:sqref>
                  </c15:fullRef>
                </c:ext>
              </c:extLst>
              <c:f>'IKP, GDP'!$L$23:$L$49</c:f>
              <c:numCache>
                <c:formatCode>0.0</c:formatCode>
                <c:ptCount val="27"/>
                <c:pt idx="0">
                  <c:v>0.86214484696314297</c:v>
                </c:pt>
                <c:pt idx="1">
                  <c:v>0.24741419155373781</c:v>
                </c:pt>
                <c:pt idx="2">
                  <c:v>-0.14855360533291739</c:v>
                </c:pt>
                <c:pt idx="3">
                  <c:v>-0.53628853658514064</c:v>
                </c:pt>
                <c:pt idx="4">
                  <c:v>-0.19427290607033804</c:v>
                </c:pt>
                <c:pt idx="5">
                  <c:v>-9.641041495871713</c:v>
                </c:pt>
                <c:pt idx="6">
                  <c:v>-0.37055605032768801</c:v>
                </c:pt>
                <c:pt idx="7">
                  <c:v>-0.84707527803469518</c:v>
                </c:pt>
                <c:pt idx="8">
                  <c:v>-1.3580484607118612</c:v>
                </c:pt>
                <c:pt idx="9">
                  <c:v>9.8729151823334576</c:v>
                </c:pt>
                <c:pt idx="10">
                  <c:v>4.0692986617313975</c:v>
                </c:pt>
                <c:pt idx="11">
                  <c:v>5.0310423127161705</c:v>
                </c:pt>
                <c:pt idx="12">
                  <c:v>5.4888540752837205</c:v>
                </c:pt>
                <c:pt idx="13">
                  <c:v>5.052361331028365</c:v>
                </c:pt>
                <c:pt idx="14">
                  <c:v>1.1146614147300669</c:v>
                </c:pt>
                <c:pt idx="15">
                  <c:v>0.97256081101757086</c:v>
                </c:pt>
                <c:pt idx="16">
                  <c:v>0.63706755487744304</c:v>
                </c:pt>
                <c:pt idx="17">
                  <c:v>-2.5556328864646951E-2</c:v>
                </c:pt>
                <c:pt idx="18">
                  <c:v>-0.6395012376050162</c:v>
                </c:pt>
                <c:pt idx="19">
                  <c:v>-0.87640650497201877</c:v>
                </c:pt>
                <c:pt idx="20">
                  <c:v>-0.49717124554506725</c:v>
                </c:pt>
                <c:pt idx="21">
                  <c:v>-0.12293355776613897</c:v>
                </c:pt>
                <c:pt idx="22">
                  <c:v>1.1245034499563003E-2</c:v>
                </c:pt>
                <c:pt idx="23">
                  <c:v>9.3419129939049605E-2</c:v>
                </c:pt>
                <c:pt idx="24">
                  <c:v>-8.4161493138906127E-2</c:v>
                </c:pt>
                <c:pt idx="25">
                  <c:v>0.16694562879214139</c:v>
                </c:pt>
                <c:pt idx="26">
                  <c:v>0.43926682378381776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E-479E-8BA7-C2ADD1D74494}"/>
            </c:ext>
          </c:extLst>
        </c:ser>
        <c:ser>
          <c:idx val="2"/>
          <c:order val="2"/>
          <c:tx>
            <c:strRef>
              <c:f>'IKP, GDP'!$M$4</c:f>
              <c:strCache>
                <c:ptCount val="1"/>
                <c:pt idx="0">
                  <c:v>Valdības patēriņš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'IKP, GDP'!$J$7:$J$49</c15:sqref>
                  </c15:fullRef>
                </c:ext>
              </c:extLst>
              <c:f>'IKP, GDP'!$J$23:$J$49</c:f>
              <c:strCache>
                <c:ptCount val="2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'IKP, GDP'!$M$7:$M$49</c15:sqref>
                  </c15:fullRef>
                </c:ext>
              </c:extLst>
              <c:f>'IKP, GDP'!$M$23:$M$49</c:f>
              <c:numCache>
                <c:formatCode>0.0</c:formatCode>
                <c:ptCount val="27"/>
                <c:pt idx="0">
                  <c:v>0.84569496734203087</c:v>
                </c:pt>
                <c:pt idx="1">
                  <c:v>1.003344705573362</c:v>
                </c:pt>
                <c:pt idx="2">
                  <c:v>1.057589343108787</c:v>
                </c:pt>
                <c:pt idx="3">
                  <c:v>1.0091133163190653</c:v>
                </c:pt>
                <c:pt idx="4">
                  <c:v>0.91755470060504019</c:v>
                </c:pt>
                <c:pt idx="5">
                  <c:v>0.70891744710770876</c:v>
                </c:pt>
                <c:pt idx="6">
                  <c:v>0.64738523403630233</c:v>
                </c:pt>
                <c:pt idx="7">
                  <c:v>0.71830550443011021</c:v>
                </c:pt>
                <c:pt idx="8">
                  <c:v>0.72335983254399749</c:v>
                </c:pt>
                <c:pt idx="9">
                  <c:v>1.0227897399929122</c:v>
                </c:pt>
                <c:pt idx="10">
                  <c:v>1.0321037475529662</c:v>
                </c:pt>
                <c:pt idx="11">
                  <c:v>0.23273750403198765</c:v>
                </c:pt>
                <c:pt idx="12">
                  <c:v>7.6344952208033348E-2</c:v>
                </c:pt>
                <c:pt idx="13">
                  <c:v>2.0139732889223705E-3</c:v>
                </c:pt>
                <c:pt idx="14">
                  <c:v>-0.12803459319754093</c:v>
                </c:pt>
                <c:pt idx="15">
                  <c:v>0.46706802240951267</c:v>
                </c:pt>
                <c:pt idx="16">
                  <c:v>0.4560390022998761</c:v>
                </c:pt>
                <c:pt idx="17">
                  <c:v>0.56138819174956101</c:v>
                </c:pt>
                <c:pt idx="18">
                  <c:v>0.53642694737991137</c:v>
                </c:pt>
                <c:pt idx="19">
                  <c:v>0.72233375972563141</c:v>
                </c:pt>
                <c:pt idx="20">
                  <c:v>1.7444526326451086</c:v>
                </c:pt>
                <c:pt idx="21">
                  <c:v>-0.65553615378532015</c:v>
                </c:pt>
                <c:pt idx="22">
                  <c:v>-0.31663583050855193</c:v>
                </c:pt>
                <c:pt idx="23">
                  <c:v>-0.41085260823912029</c:v>
                </c:pt>
                <c:pt idx="24">
                  <c:v>-1.0297953877104069</c:v>
                </c:pt>
                <c:pt idx="25">
                  <c:v>1.2171669364880429</c:v>
                </c:pt>
                <c:pt idx="26">
                  <c:v>1.0880274045548775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1E-479E-8BA7-C2ADD1D74494}"/>
            </c:ext>
          </c:extLst>
        </c:ser>
        <c:ser>
          <c:idx val="3"/>
          <c:order val="3"/>
          <c:tx>
            <c:strRef>
              <c:f>'IKP, GDP'!$N$4</c:f>
              <c:strCache>
                <c:ptCount val="1"/>
                <c:pt idx="0">
                  <c:v>Investīcijas</c:v>
                </c:pt>
              </c:strCache>
            </c:strRef>
          </c:tx>
          <c:spPr>
            <a:solidFill>
              <a:srgbClr val="ED7D31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'IKP, GDP'!$J$7:$J$49</c15:sqref>
                  </c15:fullRef>
                </c:ext>
              </c:extLst>
              <c:f>'IKP, GDP'!$J$23:$J$49</c:f>
              <c:strCache>
                <c:ptCount val="2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'IKP, GDP'!$N$7:$N$49</c15:sqref>
                  </c15:fullRef>
                </c:ext>
              </c:extLst>
              <c:f>'IKP, GDP'!$N$23:$N$49</c:f>
              <c:numCache>
                <c:formatCode>0.0</c:formatCode>
                <c:ptCount val="27"/>
                <c:pt idx="0">
                  <c:v>2.1706641730587104</c:v>
                </c:pt>
                <c:pt idx="1">
                  <c:v>1.4727124500112303</c:v>
                </c:pt>
                <c:pt idx="2">
                  <c:v>-8.3180436600137405E-3</c:v>
                </c:pt>
                <c:pt idx="3">
                  <c:v>-1.3527016099079459</c:v>
                </c:pt>
                <c:pt idx="4">
                  <c:v>-0.84169512721803708</c:v>
                </c:pt>
                <c:pt idx="5">
                  <c:v>-2.1198509999063484</c:v>
                </c:pt>
                <c:pt idx="6">
                  <c:v>-0.25058882572156366</c:v>
                </c:pt>
                <c:pt idx="7">
                  <c:v>0.6607280057006899</c:v>
                </c:pt>
                <c:pt idx="8">
                  <c:v>0.30092248697745777</c:v>
                </c:pt>
                <c:pt idx="9">
                  <c:v>3.273900816577477</c:v>
                </c:pt>
                <c:pt idx="10">
                  <c:v>1.9358726807464373</c:v>
                </c:pt>
                <c:pt idx="11">
                  <c:v>0.73512582462796605</c:v>
                </c:pt>
                <c:pt idx="12">
                  <c:v>1.1046110465089252</c:v>
                </c:pt>
                <c:pt idx="13">
                  <c:v>7.5109356775104857E-2</c:v>
                </c:pt>
                <c:pt idx="14">
                  <c:v>-1.3332794885574675E-2</c:v>
                </c:pt>
                <c:pt idx="15">
                  <c:v>-0.47871113706209889</c:v>
                </c:pt>
                <c:pt idx="16">
                  <c:v>2.6426644823779255</c:v>
                </c:pt>
                <c:pt idx="17">
                  <c:v>1.0899611561322737</c:v>
                </c:pt>
                <c:pt idx="18">
                  <c:v>-8.7539289718746388E-2</c:v>
                </c:pt>
                <c:pt idx="19">
                  <c:v>1.3846207024005126</c:v>
                </c:pt>
                <c:pt idx="20">
                  <c:v>-2.5350644309386254</c:v>
                </c:pt>
                <c:pt idx="21">
                  <c:v>-1.5515324184041301</c:v>
                </c:pt>
                <c:pt idx="22">
                  <c:v>-0.99228872076132568</c:v>
                </c:pt>
                <c:pt idx="23">
                  <c:v>-1.9708562964748999</c:v>
                </c:pt>
                <c:pt idx="24">
                  <c:v>1.6181733729309398</c:v>
                </c:pt>
                <c:pt idx="25">
                  <c:v>1.9775249288545016</c:v>
                </c:pt>
                <c:pt idx="26">
                  <c:v>2.2818213530872304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1E-479E-8BA7-C2ADD1D74494}"/>
            </c:ext>
          </c:extLst>
        </c:ser>
        <c:ser>
          <c:idx val="4"/>
          <c:order val="4"/>
          <c:tx>
            <c:strRef>
              <c:f>'IKP, GDP'!$O$4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'IKP, GDP'!$J$7:$J$49</c15:sqref>
                  </c15:fullRef>
                </c:ext>
              </c:extLst>
              <c:f>'IKP, GDP'!$J$23:$J$49</c:f>
              <c:strCache>
                <c:ptCount val="2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'IKP, GDP'!$O$7:$O$49</c15:sqref>
                  </c15:fullRef>
                </c:ext>
              </c:extLst>
              <c:f>'IKP, GDP'!$O$23:$O$49</c:f>
              <c:numCache>
                <c:formatCode>0.0</c:formatCode>
                <c:ptCount val="27"/>
                <c:pt idx="0">
                  <c:v>1.3725801289800965</c:v>
                </c:pt>
                <c:pt idx="1">
                  <c:v>-1.9937782824368335</c:v>
                </c:pt>
                <c:pt idx="2">
                  <c:v>1.9666650074942247</c:v>
                </c:pt>
                <c:pt idx="3">
                  <c:v>-2.6232697715001292</c:v>
                </c:pt>
                <c:pt idx="4">
                  <c:v>1.5424912035526908</c:v>
                </c:pt>
                <c:pt idx="5">
                  <c:v>-8.0453745315598617</c:v>
                </c:pt>
                <c:pt idx="6">
                  <c:v>0.26399909912499614</c:v>
                </c:pt>
                <c:pt idx="7">
                  <c:v>5.2823871771632698</c:v>
                </c:pt>
                <c:pt idx="8">
                  <c:v>1.1448511742772232</c:v>
                </c:pt>
                <c:pt idx="9">
                  <c:v>11.017233432251889</c:v>
                </c:pt>
                <c:pt idx="10">
                  <c:v>6.0036346386407518</c:v>
                </c:pt>
                <c:pt idx="11">
                  <c:v>5.0091391719707934</c:v>
                </c:pt>
                <c:pt idx="12">
                  <c:v>8.9807988726236001</c:v>
                </c:pt>
                <c:pt idx="13">
                  <c:v>9.3120991222367255</c:v>
                </c:pt>
                <c:pt idx="14">
                  <c:v>7.940145318766251</c:v>
                </c:pt>
                <c:pt idx="15">
                  <c:v>3.3992919095529017</c:v>
                </c:pt>
                <c:pt idx="16">
                  <c:v>-1.8413878980656926</c:v>
                </c:pt>
                <c:pt idx="17">
                  <c:v>-3.3913698955707323</c:v>
                </c:pt>
                <c:pt idx="18">
                  <c:v>-9.3818133839599938</c:v>
                </c:pt>
                <c:pt idx="19">
                  <c:v>-4.662388268559015</c:v>
                </c:pt>
                <c:pt idx="20">
                  <c:v>-0.44301103810473702</c:v>
                </c:pt>
                <c:pt idx="21">
                  <c:v>-1.5158183943773214</c:v>
                </c:pt>
                <c:pt idx="22">
                  <c:v>1.3337980097683473</c:v>
                </c:pt>
                <c:pt idx="23">
                  <c:v>0.79136155923488005</c:v>
                </c:pt>
                <c:pt idx="24">
                  <c:v>-0.40494189553771914</c:v>
                </c:pt>
                <c:pt idx="25">
                  <c:v>-0.10428071444096192</c:v>
                </c:pt>
                <c:pt idx="26">
                  <c:v>1.9614310580733059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1E-479E-8BA7-C2ADD1D74494}"/>
            </c:ext>
          </c:extLst>
        </c:ser>
        <c:ser>
          <c:idx val="5"/>
          <c:order val="5"/>
          <c:tx>
            <c:strRef>
              <c:f>'IKP, GDP'!$P$4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'IKP, GDP'!$J$7:$J$49</c15:sqref>
                  </c15:fullRef>
                </c:ext>
              </c:extLst>
              <c:f>'IKP, GDP'!$J$23:$J$49</c:f>
              <c:strCache>
                <c:ptCount val="2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'IKP, GDP'!$P$7:$P$49</c15:sqref>
                  </c15:fullRef>
                </c:ext>
              </c:extLst>
              <c:f>'IKP, GDP'!$P$23:$P$49</c:f>
              <c:numCache>
                <c:formatCode>0.0</c:formatCode>
                <c:ptCount val="27"/>
                <c:pt idx="0">
                  <c:v>-2.2630741904512996</c:v>
                </c:pt>
                <c:pt idx="1">
                  <c:v>-2.509098394720795</c:v>
                </c:pt>
                <c:pt idx="2">
                  <c:v>0.28833666543071629</c:v>
                </c:pt>
                <c:pt idx="3">
                  <c:v>-0.53017965520840193</c:v>
                </c:pt>
                <c:pt idx="4">
                  <c:v>-2.5714572211853515</c:v>
                </c:pt>
                <c:pt idx="5">
                  <c:v>8.6506923793957462</c:v>
                </c:pt>
                <c:pt idx="6">
                  <c:v>-0.96452435461246155</c:v>
                </c:pt>
                <c:pt idx="7">
                  <c:v>-2.4159725475157012</c:v>
                </c:pt>
                <c:pt idx="8">
                  <c:v>-1.1730447533095145</c:v>
                </c:pt>
                <c:pt idx="9">
                  <c:v>-19.564462417977875</c:v>
                </c:pt>
                <c:pt idx="10">
                  <c:v>-10.052475095375858</c:v>
                </c:pt>
                <c:pt idx="11">
                  <c:v>-6.9020708714309587</c:v>
                </c:pt>
                <c:pt idx="12">
                  <c:v>-9.8575704427622046</c:v>
                </c:pt>
                <c:pt idx="13">
                  <c:v>-5.4993975850485777</c:v>
                </c:pt>
                <c:pt idx="14">
                  <c:v>-5.8285188855373971</c:v>
                </c:pt>
                <c:pt idx="15">
                  <c:v>-5.2794807767947747</c:v>
                </c:pt>
                <c:pt idx="16">
                  <c:v>-0.78279510234479899</c:v>
                </c:pt>
                <c:pt idx="17">
                  <c:v>3.0980728500550612</c:v>
                </c:pt>
                <c:pt idx="18">
                  <c:v>6.9480634013288993</c:v>
                </c:pt>
                <c:pt idx="19">
                  <c:v>4.6203480094891942</c:v>
                </c:pt>
                <c:pt idx="20">
                  <c:v>3.8961047060754734</c:v>
                </c:pt>
                <c:pt idx="21">
                  <c:v>1.546769706321319</c:v>
                </c:pt>
                <c:pt idx="22">
                  <c:v>-0.37777991324969329</c:v>
                </c:pt>
                <c:pt idx="23">
                  <c:v>-8.5769361130643498E-2</c:v>
                </c:pt>
                <c:pt idx="24">
                  <c:v>-3.3537315591442693</c:v>
                </c:pt>
                <c:pt idx="25">
                  <c:v>-3.9105014005659142</c:v>
                </c:pt>
                <c:pt idx="26">
                  <c:v>-3.8635188516514649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536"/>
        <c:axId val="152321456"/>
      </c:barChart>
      <c:lineChart>
        <c:grouping val="standard"/>
        <c:varyColors val="0"/>
        <c:ser>
          <c:idx val="0"/>
          <c:order val="0"/>
          <c:tx>
            <c:strRef>
              <c:f>'IKP, GDP'!$K$4</c:f>
              <c:strCache>
                <c:ptCount val="1"/>
                <c:pt idx="0">
                  <c:v>Reālā IKP izaugsme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'IKP, GDP'!$I$7:$J$49</c15:sqref>
                  </c15:fullRef>
                </c:ext>
              </c:extLst>
              <c:f>'IKP, GDP'!$I$23:$J$49</c:f>
              <c:multiLvlStrCache>
                <c:ptCount val="2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'IKP, GDP'!$K$7:$K$49</c15:sqref>
                  </c15:fullRef>
                </c:ext>
              </c:extLst>
              <c:f>'IKP, GDP'!$K$23:$K$49</c:f>
              <c:numCache>
                <c:formatCode>0.0</c:formatCode>
                <c:ptCount val="27"/>
                <c:pt idx="0">
                  <c:v>2.8185259060474088</c:v>
                </c:pt>
                <c:pt idx="1">
                  <c:v>1.1093659658093502</c:v>
                </c:pt>
                <c:pt idx="2">
                  <c:v>0.93098206416843965</c:v>
                </c:pt>
                <c:pt idx="3">
                  <c:v>-0.56997314599078752</c:v>
                </c:pt>
                <c:pt idx="4">
                  <c:v>-0.84544715070147269</c:v>
                </c:pt>
                <c:pt idx="5">
                  <c:v>-10.480130693656342</c:v>
                </c:pt>
                <c:pt idx="6">
                  <c:v>-1.3210899427169021</c:v>
                </c:pt>
                <c:pt idx="7">
                  <c:v>-0.27901002265148245</c:v>
                </c:pt>
                <c:pt idx="8">
                  <c:v>0.3161784642893517</c:v>
                </c:pt>
                <c:pt idx="9">
                  <c:v>12.412362377803765</c:v>
                </c:pt>
                <c:pt idx="10">
                  <c:v>7.5402048493028007</c:v>
                </c:pt>
                <c:pt idx="11">
                  <c:v>6.9752321520008875</c:v>
                </c:pt>
                <c:pt idx="12">
                  <c:v>6.2906221754990943</c:v>
                </c:pt>
                <c:pt idx="13">
                  <c:v>5.1767011459771251</c:v>
                </c:pt>
                <c:pt idx="14">
                  <c:v>-0.73823672855709566</c:v>
                </c:pt>
                <c:pt idx="15">
                  <c:v>-0.31519752369858489</c:v>
                </c:pt>
                <c:pt idx="16">
                  <c:v>0.17932910595988005</c:v>
                </c:pt>
                <c:pt idx="17">
                  <c:v>-0.93283103424410818</c:v>
                </c:pt>
                <c:pt idx="18">
                  <c:v>-1.2579094245627975</c:v>
                </c:pt>
                <c:pt idx="19">
                  <c:v>-2.2891289180953733</c:v>
                </c:pt>
                <c:pt idx="20">
                  <c:v>-2.1963198999720102</c:v>
                </c:pt>
                <c:pt idx="21">
                  <c:v>-0.49069830960357663</c:v>
                </c:pt>
                <c:pt idx="22">
                  <c:v>8.6461257369818689E-2</c:v>
                </c:pt>
                <c:pt idx="23">
                  <c:v>1.2581251655427783</c:v>
                </c:pt>
                <c:pt idx="24">
                  <c:v>1.6258383308603852</c:v>
                </c:pt>
                <c:pt idx="25">
                  <c:v>1.4573655141874475</c:v>
                </c:pt>
                <c:pt idx="26">
                  <c:v>1.7947759180599432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536"/>
        <c:axId val="152321456"/>
      </c:lineChart>
      <c:catAx>
        <c:axId val="15231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21456"/>
        <c:crosses val="autoZero"/>
        <c:auto val="1"/>
        <c:lblAlgn val="ctr"/>
        <c:lblOffset val="100"/>
        <c:noMultiLvlLbl val="0"/>
      </c:catAx>
      <c:valAx>
        <c:axId val="15232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7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885986457686604E-2"/>
          <c:y val="0.8790228170208545"/>
          <c:w val="0.94907064488950965"/>
          <c:h val="9.9747641487093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26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/>
              <a:t>Quarterly trade balance in absolute values and % of nominal GDP</a:t>
            </a:r>
          </a:p>
          <a:p>
            <a:pPr algn="ctr" rtl="0">
              <a:defRPr/>
            </a:pPr>
            <a:endParaRPr lang="en-US"/>
          </a:p>
        </c:rich>
      </c:tx>
      <c:layout>
        <c:manualLayout>
          <c:xMode val="edge"/>
          <c:yMode val="edge"/>
          <c:x val="0.19392853426369669"/>
          <c:y val="1.9120415078496819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26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5.9304838949157675E-2"/>
          <c:y val="0.1359240328122896"/>
          <c:w val="0.84994414442464583"/>
          <c:h val="0.600482617413274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'Exp-Imp'!$C$4</c:f>
              <c:strCache>
                <c:ptCount val="1"/>
                <c:pt idx="0">
                  <c:v>Export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'Exp-Imp'!$D$2:$XFD$3</c:f>
              <c:multiLvlStrCache>
                <c:ptCount val="3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f>'Exp-Imp'!$D$4:$XFD$4</c:f>
              <c:numCache>
                <c:formatCode>0.0</c:formatCode>
                <c:ptCount val="31"/>
                <c:pt idx="0">
                  <c:v>2906</c:v>
                </c:pt>
                <c:pt idx="1">
                  <c:v>3090.4</c:v>
                </c:pt>
                <c:pt idx="2">
                  <c:v>3057.9</c:v>
                </c:pt>
                <c:pt idx="3">
                  <c:v>3351.2</c:v>
                </c:pt>
                <c:pt idx="4">
                  <c:v>3112.1</c:v>
                </c:pt>
                <c:pt idx="5">
                  <c:v>3158.2</c:v>
                </c:pt>
                <c:pt idx="6">
                  <c:v>3298.5</c:v>
                </c:pt>
                <c:pt idx="7">
                  <c:v>3385.3</c:v>
                </c:pt>
                <c:pt idx="8">
                  <c:v>3266.4</c:v>
                </c:pt>
                <c:pt idx="9">
                  <c:v>2842.5</c:v>
                </c:pt>
                <c:pt idx="10">
                  <c:v>3452.8</c:v>
                </c:pt>
                <c:pt idx="11">
                  <c:v>3742.7</c:v>
                </c:pt>
                <c:pt idx="12">
                  <c:v>3526.2</c:v>
                </c:pt>
                <c:pt idx="13">
                  <c:v>3776</c:v>
                </c:pt>
                <c:pt idx="14">
                  <c:v>4388.7</c:v>
                </c:pt>
                <c:pt idx="15">
                  <c:v>4761.5</c:v>
                </c:pt>
                <c:pt idx="16">
                  <c:v>4886.7</c:v>
                </c:pt>
                <c:pt idx="17">
                  <c:v>5191.8</c:v>
                </c:pt>
                <c:pt idx="18">
                  <c:v>5692.3</c:v>
                </c:pt>
                <c:pt idx="19">
                  <c:v>5563.7</c:v>
                </c:pt>
                <c:pt idx="20">
                  <c:v>5122.5</c:v>
                </c:pt>
                <c:pt idx="21">
                  <c:v>4625.1000000000004</c:v>
                </c:pt>
                <c:pt idx="22">
                  <c:v>4414.8999999999996</c:v>
                </c:pt>
                <c:pt idx="23">
                  <c:v>4833.7</c:v>
                </c:pt>
                <c:pt idx="24">
                  <c:v>4810.5</c:v>
                </c:pt>
                <c:pt idx="25">
                  <c:v>4541.3999999999996</c:v>
                </c:pt>
                <c:pt idx="26">
                  <c:v>4600.8</c:v>
                </c:pt>
                <c:pt idx="27">
                  <c:v>4887</c:v>
                </c:pt>
                <c:pt idx="28">
                  <c:v>5056.3</c:v>
                </c:pt>
                <c:pt idx="29">
                  <c:v>4729.7</c:v>
                </c:pt>
                <c:pt idx="30">
                  <c:v>4780.5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E-4A02-90E4-37F93388E52F}"/>
            </c:ext>
          </c:extLst>
        </c:ser>
        <c:ser>
          <c:idx val="1"/>
          <c:order val="1"/>
          <c:tx>
            <c:strRef>
              <c:f>'Exp-Imp'!$C$5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'Exp-Imp'!$D$2:$XFD$3</c:f>
              <c:multiLvlStrCache>
                <c:ptCount val="3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f>'Exp-Imp'!$D$5:$XFD$5</c:f>
              <c:numCache>
                <c:formatCode>0.0</c:formatCode>
                <c:ptCount val="31"/>
                <c:pt idx="0">
                  <c:v>-3418.5</c:v>
                </c:pt>
                <c:pt idx="1">
                  <c:v>-3651.1</c:v>
                </c:pt>
                <c:pt idx="2">
                  <c:v>-4003.8</c:v>
                </c:pt>
                <c:pt idx="3">
                  <c:v>-3926.7</c:v>
                </c:pt>
                <c:pt idx="4">
                  <c:v>-3560.5</c:v>
                </c:pt>
                <c:pt idx="5">
                  <c:v>-3855.2</c:v>
                </c:pt>
                <c:pt idx="6">
                  <c:v>-4023.1</c:v>
                </c:pt>
                <c:pt idx="7">
                  <c:v>-3877.1</c:v>
                </c:pt>
                <c:pt idx="8">
                  <c:v>-3712.4</c:v>
                </c:pt>
                <c:pt idx="9">
                  <c:v>-3228.3</c:v>
                </c:pt>
                <c:pt idx="10">
                  <c:v>-3963.4</c:v>
                </c:pt>
                <c:pt idx="11">
                  <c:v>-4004.9</c:v>
                </c:pt>
                <c:pt idx="12">
                  <c:v>-3910.7</c:v>
                </c:pt>
                <c:pt idx="13">
                  <c:v>-4686</c:v>
                </c:pt>
                <c:pt idx="14">
                  <c:v>-5196.6000000000004</c:v>
                </c:pt>
                <c:pt idx="15">
                  <c:v>-5149.5</c:v>
                </c:pt>
                <c:pt idx="16">
                  <c:v>-5605</c:v>
                </c:pt>
                <c:pt idx="17">
                  <c:v>-6322.2</c:v>
                </c:pt>
                <c:pt idx="18">
                  <c:v>-7199.6</c:v>
                </c:pt>
                <c:pt idx="19">
                  <c:v>-6714.8</c:v>
                </c:pt>
                <c:pt idx="20">
                  <c:v>-5828.8</c:v>
                </c:pt>
                <c:pt idx="21">
                  <c:v>-5707.4</c:v>
                </c:pt>
                <c:pt idx="22">
                  <c:v>-5635.6</c:v>
                </c:pt>
                <c:pt idx="23">
                  <c:v>-5530.3</c:v>
                </c:pt>
                <c:pt idx="24">
                  <c:v>-5098.8</c:v>
                </c:pt>
                <c:pt idx="25">
                  <c:v>-5411.4</c:v>
                </c:pt>
                <c:pt idx="26">
                  <c:v>-5551.4</c:v>
                </c:pt>
                <c:pt idx="27">
                  <c:v>-5631.6</c:v>
                </c:pt>
                <c:pt idx="28">
                  <c:v>-5645.9</c:v>
                </c:pt>
                <c:pt idx="29">
                  <c:v>-5764.5</c:v>
                </c:pt>
                <c:pt idx="30">
                  <c:v>-5880.9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22632"/>
        <c:axId val="152319104"/>
      </c:barChart>
      <c:lineChart>
        <c:grouping val="standard"/>
        <c:varyColors val="0"/>
        <c:ser>
          <c:idx val="2"/>
          <c:order val="2"/>
          <c:tx>
            <c:strRef>
              <c:f>'Exp-Imp'!$C$6</c:f>
              <c:strCache>
                <c:ptCount val="1"/>
                <c:pt idx="0">
                  <c:v>Trade balance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'Exp-Imp'!$D$3:$XFD$3</c:f>
              <c:strCache>
                <c:ptCount val="31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</c:strCache>
            </c:strRef>
          </c:cat>
          <c:val>
            <c:numRef>
              <c:f>'Exp-Imp'!$D$6:$XFD$6</c:f>
              <c:numCache>
                <c:formatCode>0.0</c:formatCode>
                <c:ptCount val="31"/>
                <c:pt idx="0">
                  <c:v>-512.5</c:v>
                </c:pt>
                <c:pt idx="1">
                  <c:v>-560.69999999999982</c:v>
                </c:pt>
                <c:pt idx="2">
                  <c:v>-945.90000000000009</c:v>
                </c:pt>
                <c:pt idx="3">
                  <c:v>-575.5</c:v>
                </c:pt>
                <c:pt idx="4">
                  <c:v>-448.40000000000009</c:v>
                </c:pt>
                <c:pt idx="5">
                  <c:v>-697</c:v>
                </c:pt>
                <c:pt idx="6">
                  <c:v>-724.59999999999991</c:v>
                </c:pt>
                <c:pt idx="7">
                  <c:v>-491.79999999999973</c:v>
                </c:pt>
                <c:pt idx="8">
                  <c:v>-446</c:v>
                </c:pt>
                <c:pt idx="9">
                  <c:v>-385.80000000000018</c:v>
                </c:pt>
                <c:pt idx="10">
                  <c:v>-510.59999999999991</c:v>
                </c:pt>
                <c:pt idx="11">
                  <c:v>-262.20000000000027</c:v>
                </c:pt>
                <c:pt idx="12">
                  <c:v>-384.5</c:v>
                </c:pt>
                <c:pt idx="13">
                  <c:v>-910</c:v>
                </c:pt>
                <c:pt idx="14">
                  <c:v>-807.90000000000055</c:v>
                </c:pt>
                <c:pt idx="15">
                  <c:v>-388</c:v>
                </c:pt>
                <c:pt idx="16">
                  <c:v>-718.30000000000018</c:v>
                </c:pt>
                <c:pt idx="17">
                  <c:v>-1130.3999999999996</c:v>
                </c:pt>
                <c:pt idx="18">
                  <c:v>-1507.3000000000002</c:v>
                </c:pt>
                <c:pt idx="19">
                  <c:v>-1151.1000000000004</c:v>
                </c:pt>
                <c:pt idx="20">
                  <c:v>-706.30000000000018</c:v>
                </c:pt>
                <c:pt idx="21">
                  <c:v>-1082.2999999999993</c:v>
                </c:pt>
                <c:pt idx="22">
                  <c:v>-1220.7000000000007</c:v>
                </c:pt>
                <c:pt idx="23">
                  <c:v>-696.60000000000036</c:v>
                </c:pt>
                <c:pt idx="24">
                  <c:v>-288.30000000000018</c:v>
                </c:pt>
                <c:pt idx="25">
                  <c:v>-870</c:v>
                </c:pt>
                <c:pt idx="26">
                  <c:v>-950.59999999999945</c:v>
                </c:pt>
                <c:pt idx="27">
                  <c:v>-744.60000000000036</c:v>
                </c:pt>
                <c:pt idx="28">
                  <c:v>-589.59999999999945</c:v>
                </c:pt>
                <c:pt idx="29">
                  <c:v>-1034.8000000000002</c:v>
                </c:pt>
                <c:pt idx="30">
                  <c:v>-1100.3999999999996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2632"/>
        <c:axId val="152319104"/>
      </c:lineChart>
      <c:lineChart>
        <c:grouping val="standard"/>
        <c:varyColors val="0"/>
        <c:ser>
          <c:idx val="3"/>
          <c:order val="3"/>
          <c:tx>
            <c:strRef>
              <c:f>'Exp-Imp'!$C$9</c:f>
              <c:strCache>
                <c:ptCount val="1"/>
                <c:pt idx="0">
                  <c:v>Trade balance, % of nominal GDP (seasonally non-adjusted data)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3"/>
              <c:layout>
                <c:manualLayout>
                  <c:x val="-5.2163907677043382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2E-48DF-A4A2-2E2E0376347E}"/>
                </c:ext>
              </c:extLst>
            </c:dLbl>
            <c:dLbl>
              <c:idx val="14"/>
              <c:layout>
                <c:manualLayout>
                  <c:x val="-2.1010378641636872E-2"/>
                  <c:y val="2.84389622242005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2E-48DF-A4A2-2E2E0376347E}"/>
                </c:ext>
              </c:extLst>
            </c:dLbl>
            <c:dLbl>
              <c:idx val="17"/>
              <c:layout>
                <c:manualLayout>
                  <c:x val="-4.6602141968066196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2E-48DF-A4A2-2E2E0376347E}"/>
                </c:ext>
              </c:extLst>
            </c:dLbl>
            <c:dLbl>
              <c:idx val="18"/>
              <c:layout>
                <c:manualLayout>
                  <c:x val="-3.0141416783113589E-2"/>
                  <c:y val="1.5815486324959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2E-48DF-A4A2-2E2E0376347E}"/>
                </c:ext>
              </c:extLst>
            </c:dLbl>
            <c:dLbl>
              <c:idx val="22"/>
              <c:layout>
                <c:manualLayout>
                  <c:x val="-9.5427825748097845E-3"/>
                  <c:y val="3.204564511037706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2E-48DF-A4A2-2E2E0376347E}"/>
                </c:ext>
              </c:extLst>
            </c:dLbl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'Exp-Imp'!$D$9:$XFD$9</c:f>
              <c:numCache>
                <c:formatCode>0.0</c:formatCode>
                <c:ptCount val="31"/>
                <c:pt idx="0">
                  <c:v>-8.4869962657216433</c:v>
                </c:pt>
                <c:pt idx="1">
                  <c:v>-7.9232606697649368</c:v>
                </c:pt>
                <c:pt idx="2">
                  <c:v>-12.742857250630543</c:v>
                </c:pt>
                <c:pt idx="3">
                  <c:v>-7.5572747534890521</c:v>
                </c:pt>
                <c:pt idx="4">
                  <c:v>-6.8583224151817941</c:v>
                </c:pt>
                <c:pt idx="5">
                  <c:v>-9.4034718103612498</c:v>
                </c:pt>
                <c:pt idx="6">
                  <c:v>-9.2848381002806075</c:v>
                </c:pt>
                <c:pt idx="7">
                  <c:v>-6.2948941598921007</c:v>
                </c:pt>
                <c:pt idx="8">
                  <c:v>-6.6604422892089481</c:v>
                </c:pt>
                <c:pt idx="9">
                  <c:v>-5.5823467039556265</c:v>
                </c:pt>
                <c:pt idx="10">
                  <c:v>-6.6043893190494325</c:v>
                </c:pt>
                <c:pt idx="11">
                  <c:v>-3.3249659672867513</c:v>
                </c:pt>
                <c:pt idx="12">
                  <c:v>-5.7167206570913205</c:v>
                </c:pt>
                <c:pt idx="13">
                  <c:v>-11.527031458788899</c:v>
                </c:pt>
                <c:pt idx="14">
                  <c:v>-9.37791971762468</c:v>
                </c:pt>
                <c:pt idx="15">
                  <c:v>-4.2880073276298409</c:v>
                </c:pt>
                <c:pt idx="16">
                  <c:v>-9.3649158154953849</c:v>
                </c:pt>
                <c:pt idx="17">
                  <c:v>-12.63753407992122</c:v>
                </c:pt>
                <c:pt idx="18">
                  <c:v>-15.579658276997085</c:v>
                </c:pt>
                <c:pt idx="19">
                  <c:v>-11.747064305456741</c:v>
                </c:pt>
                <c:pt idx="20">
                  <c:v>-7.8669495337916313</c:v>
                </c:pt>
                <c:pt idx="21">
                  <c:v>-11.000633834912628</c:v>
                </c:pt>
                <c:pt idx="22">
                  <c:v>-11.940210328462898</c:v>
                </c:pt>
                <c:pt idx="23">
                  <c:v>-6.619034827658524</c:v>
                </c:pt>
                <c:pt idx="24">
                  <c:v>-3.3513871929813166</c:v>
                </c:pt>
                <c:pt idx="25">
                  <c:v>-8.5116657760398766</c:v>
                </c:pt>
                <c:pt idx="26">
                  <c:v>-9.1528060292593185</c:v>
                </c:pt>
                <c:pt idx="27">
                  <c:v>-6.6781071629022302</c:v>
                </c:pt>
                <c:pt idx="28">
                  <c:v>-6.5349813249829749</c:v>
                </c:pt>
                <c:pt idx="29">
                  <c:v>-9.731139194034478</c:v>
                </c:pt>
                <c:pt idx="30">
                  <c:v>-9.8319578658968805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4200"/>
        <c:axId val="152323416"/>
      </c:lineChart>
      <c:catAx>
        <c:axId val="152322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9104"/>
        <c:crosses val="autoZero"/>
        <c:auto val="1"/>
        <c:lblAlgn val="ctr"/>
        <c:lblOffset val="100"/>
        <c:noMultiLvlLbl val="0"/>
      </c:catAx>
      <c:valAx>
        <c:axId val="15231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226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2394283645196925E-3"/>
                <c:y val="6.7423897923284334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/>
                    <a:t>Thsd.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</c:dispUnitsLbl>
        </c:dispUnits>
      </c:valAx>
      <c:valAx>
        <c:axId val="152323416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/>
                  <a:t>%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6081280677762027"/>
              <c:y val="3.342978075106122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GB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24200"/>
        <c:crosses val="max"/>
        <c:crossBetween val="between"/>
      </c:valAx>
      <c:catAx>
        <c:axId val="152324200"/>
        <c:scaling>
          <c:orientation val="minMax"/>
        </c:scaling>
        <c:delete val="1"/>
        <c:axPos val="b"/>
        <c:majorTickMark val="out"/>
        <c:minorTickMark val="none"/>
        <c:tickLblPos val="nextTo"/>
        <c:crossAx val="152323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7940370996191386"/>
          <c:w val="1"/>
          <c:h val="0.100977759744063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200"/>
              <a:t>Ceturkšņa tirdzniecības bilance absolūtās vērtībās un % no nominālā IKP </a:t>
            </a:r>
          </a:p>
          <a:p>
            <a:pPr algn="ctr" rtl="0">
              <a:defRPr sz="1200"/>
            </a:pPr>
            <a:endParaRPr lang="en-US" sz="1200"/>
          </a:p>
        </c:rich>
      </c:tx>
      <c:layout>
        <c:manualLayout>
          <c:xMode val="edge"/>
          <c:yMode val="edge"/>
          <c:x val="0.16446635895308959"/>
          <c:y val="1.89941850762615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7.398581534759173E-2"/>
          <c:y val="0.13452529470956959"/>
          <c:w val="0.85493873016158861"/>
          <c:h val="0.681374897601468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'Exp-Imp'!$B$4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'Exp-Imp'!$D$2:$AX$3</c:f>
              <c:multiLvlStrCache>
                <c:ptCount val="3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f>'Exp-Imp'!$D$4:$XFD$4</c:f>
              <c:numCache>
                <c:formatCode>0.0</c:formatCode>
                <c:ptCount val="31"/>
                <c:pt idx="0">
                  <c:v>2906</c:v>
                </c:pt>
                <c:pt idx="1">
                  <c:v>3090.4</c:v>
                </c:pt>
                <c:pt idx="2">
                  <c:v>3057.9</c:v>
                </c:pt>
                <c:pt idx="3">
                  <c:v>3351.2</c:v>
                </c:pt>
                <c:pt idx="4">
                  <c:v>3112.1</c:v>
                </c:pt>
                <c:pt idx="5">
                  <c:v>3158.2</c:v>
                </c:pt>
                <c:pt idx="6">
                  <c:v>3298.5</c:v>
                </c:pt>
                <c:pt idx="7">
                  <c:v>3385.3</c:v>
                </c:pt>
                <c:pt idx="8">
                  <c:v>3266.4</c:v>
                </c:pt>
                <c:pt idx="9">
                  <c:v>2842.5</c:v>
                </c:pt>
                <c:pt idx="10">
                  <c:v>3452.8</c:v>
                </c:pt>
                <c:pt idx="11">
                  <c:v>3742.7</c:v>
                </c:pt>
                <c:pt idx="12">
                  <c:v>3526.2</c:v>
                </c:pt>
                <c:pt idx="13">
                  <c:v>3776</c:v>
                </c:pt>
                <c:pt idx="14">
                  <c:v>4388.7</c:v>
                </c:pt>
                <c:pt idx="15">
                  <c:v>4761.5</c:v>
                </c:pt>
                <c:pt idx="16">
                  <c:v>4886.7</c:v>
                </c:pt>
                <c:pt idx="17">
                  <c:v>5191.8</c:v>
                </c:pt>
                <c:pt idx="18">
                  <c:v>5692.3</c:v>
                </c:pt>
                <c:pt idx="19">
                  <c:v>5563.7</c:v>
                </c:pt>
                <c:pt idx="20">
                  <c:v>5122.5</c:v>
                </c:pt>
                <c:pt idx="21">
                  <c:v>4625.1000000000004</c:v>
                </c:pt>
                <c:pt idx="22">
                  <c:v>4414.8999999999996</c:v>
                </c:pt>
                <c:pt idx="23">
                  <c:v>4833.7</c:v>
                </c:pt>
                <c:pt idx="24">
                  <c:v>4810.5</c:v>
                </c:pt>
                <c:pt idx="25">
                  <c:v>4541.3999999999996</c:v>
                </c:pt>
                <c:pt idx="26">
                  <c:v>4600.8</c:v>
                </c:pt>
                <c:pt idx="27">
                  <c:v>4887</c:v>
                </c:pt>
                <c:pt idx="28">
                  <c:v>5056.3</c:v>
                </c:pt>
                <c:pt idx="29">
                  <c:v>4729.7</c:v>
                </c:pt>
                <c:pt idx="30">
                  <c:v>4780.5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E-49BC-B7A6-20A2375AD8DD}"/>
            </c:ext>
          </c:extLst>
        </c:ser>
        <c:ser>
          <c:idx val="1"/>
          <c:order val="1"/>
          <c:tx>
            <c:strRef>
              <c:f>'Exp-Imp'!$B$5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'Exp-Imp'!$D$2:$AX$3</c:f>
              <c:multiLvlStrCache>
                <c:ptCount val="3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f>'Exp-Imp'!$D$5:$XFD$5</c:f>
              <c:numCache>
                <c:formatCode>0.0</c:formatCode>
                <c:ptCount val="31"/>
                <c:pt idx="0">
                  <c:v>-3418.5</c:v>
                </c:pt>
                <c:pt idx="1">
                  <c:v>-3651.1</c:v>
                </c:pt>
                <c:pt idx="2">
                  <c:v>-4003.8</c:v>
                </c:pt>
                <c:pt idx="3">
                  <c:v>-3926.7</c:v>
                </c:pt>
                <c:pt idx="4">
                  <c:v>-3560.5</c:v>
                </c:pt>
                <c:pt idx="5">
                  <c:v>-3855.2</c:v>
                </c:pt>
                <c:pt idx="6">
                  <c:v>-4023.1</c:v>
                </c:pt>
                <c:pt idx="7">
                  <c:v>-3877.1</c:v>
                </c:pt>
                <c:pt idx="8">
                  <c:v>-3712.4</c:v>
                </c:pt>
                <c:pt idx="9">
                  <c:v>-3228.3</c:v>
                </c:pt>
                <c:pt idx="10">
                  <c:v>-3963.4</c:v>
                </c:pt>
                <c:pt idx="11">
                  <c:v>-4004.9</c:v>
                </c:pt>
                <c:pt idx="12">
                  <c:v>-3910.7</c:v>
                </c:pt>
                <c:pt idx="13">
                  <c:v>-4686</c:v>
                </c:pt>
                <c:pt idx="14">
                  <c:v>-5196.6000000000004</c:v>
                </c:pt>
                <c:pt idx="15">
                  <c:v>-5149.5</c:v>
                </c:pt>
                <c:pt idx="16">
                  <c:v>-5605</c:v>
                </c:pt>
                <c:pt idx="17">
                  <c:v>-6322.2</c:v>
                </c:pt>
                <c:pt idx="18">
                  <c:v>-7199.6</c:v>
                </c:pt>
                <c:pt idx="19">
                  <c:v>-6714.8</c:v>
                </c:pt>
                <c:pt idx="20">
                  <c:v>-5828.8</c:v>
                </c:pt>
                <c:pt idx="21">
                  <c:v>-5707.4</c:v>
                </c:pt>
                <c:pt idx="22">
                  <c:v>-5635.6</c:v>
                </c:pt>
                <c:pt idx="23">
                  <c:v>-5530.3</c:v>
                </c:pt>
                <c:pt idx="24">
                  <c:v>-5098.8</c:v>
                </c:pt>
                <c:pt idx="25">
                  <c:v>-5411.4</c:v>
                </c:pt>
                <c:pt idx="26">
                  <c:v>-5551.4</c:v>
                </c:pt>
                <c:pt idx="27">
                  <c:v>-5631.6</c:v>
                </c:pt>
                <c:pt idx="28">
                  <c:v>-5645.9</c:v>
                </c:pt>
                <c:pt idx="29">
                  <c:v>-5764.5</c:v>
                </c:pt>
                <c:pt idx="30">
                  <c:v>-5880.9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144"/>
        <c:axId val="152319496"/>
      </c:barChart>
      <c:lineChart>
        <c:grouping val="standard"/>
        <c:varyColors val="0"/>
        <c:ser>
          <c:idx val="2"/>
          <c:order val="2"/>
          <c:tx>
            <c:strRef>
              <c:f>'Exp-Imp'!$B$6</c:f>
              <c:strCache>
                <c:ptCount val="1"/>
                <c:pt idx="0">
                  <c:v>Tirdzniecības bilance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'Exp-Imp'!$D$3:$XFD$3</c:f>
              <c:strCache>
                <c:ptCount val="31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</c:strCache>
            </c:strRef>
          </c:cat>
          <c:val>
            <c:numRef>
              <c:f>'Exp-Imp'!$D$6:$XFD$6</c:f>
              <c:numCache>
                <c:formatCode>0.0</c:formatCode>
                <c:ptCount val="31"/>
                <c:pt idx="0">
                  <c:v>-512.5</c:v>
                </c:pt>
                <c:pt idx="1">
                  <c:v>-560.69999999999982</c:v>
                </c:pt>
                <c:pt idx="2">
                  <c:v>-945.90000000000009</c:v>
                </c:pt>
                <c:pt idx="3">
                  <c:v>-575.5</c:v>
                </c:pt>
                <c:pt idx="4">
                  <c:v>-448.40000000000009</c:v>
                </c:pt>
                <c:pt idx="5">
                  <c:v>-697</c:v>
                </c:pt>
                <c:pt idx="6">
                  <c:v>-724.59999999999991</c:v>
                </c:pt>
                <c:pt idx="7">
                  <c:v>-491.79999999999973</c:v>
                </c:pt>
                <c:pt idx="8">
                  <c:v>-446</c:v>
                </c:pt>
                <c:pt idx="9">
                  <c:v>-385.80000000000018</c:v>
                </c:pt>
                <c:pt idx="10">
                  <c:v>-510.59999999999991</c:v>
                </c:pt>
                <c:pt idx="11">
                  <c:v>-262.20000000000027</c:v>
                </c:pt>
                <c:pt idx="12">
                  <c:v>-384.5</c:v>
                </c:pt>
                <c:pt idx="13">
                  <c:v>-910</c:v>
                </c:pt>
                <c:pt idx="14">
                  <c:v>-807.90000000000055</c:v>
                </c:pt>
                <c:pt idx="15">
                  <c:v>-388</c:v>
                </c:pt>
                <c:pt idx="16">
                  <c:v>-718.30000000000018</c:v>
                </c:pt>
                <c:pt idx="17">
                  <c:v>-1130.3999999999996</c:v>
                </c:pt>
                <c:pt idx="18">
                  <c:v>-1507.3000000000002</c:v>
                </c:pt>
                <c:pt idx="19">
                  <c:v>-1151.1000000000004</c:v>
                </c:pt>
                <c:pt idx="20">
                  <c:v>-706.30000000000018</c:v>
                </c:pt>
                <c:pt idx="21">
                  <c:v>-1082.2999999999993</c:v>
                </c:pt>
                <c:pt idx="22">
                  <c:v>-1220.7000000000007</c:v>
                </c:pt>
                <c:pt idx="23">
                  <c:v>-696.60000000000036</c:v>
                </c:pt>
                <c:pt idx="24">
                  <c:v>-288.30000000000018</c:v>
                </c:pt>
                <c:pt idx="25">
                  <c:v>-870</c:v>
                </c:pt>
                <c:pt idx="26">
                  <c:v>-950.59999999999945</c:v>
                </c:pt>
                <c:pt idx="27">
                  <c:v>-744.60000000000036</c:v>
                </c:pt>
                <c:pt idx="28">
                  <c:v>-589.59999999999945</c:v>
                </c:pt>
                <c:pt idx="29">
                  <c:v>-1034.8000000000002</c:v>
                </c:pt>
                <c:pt idx="30">
                  <c:v>-1100.3999999999996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144"/>
        <c:axId val="152319496"/>
      </c:lineChart>
      <c:lineChart>
        <c:grouping val="standard"/>
        <c:varyColors val="0"/>
        <c:ser>
          <c:idx val="3"/>
          <c:order val="3"/>
          <c:tx>
            <c:strRef>
              <c:f>'Exp-Imp'!$B$9</c:f>
              <c:strCache>
                <c:ptCount val="1"/>
                <c:pt idx="0">
                  <c:v>Tirdzniecības bilance, % no nominālā IKP (sezonali neizlīdzināti dati)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1.6987479992725086E-2"/>
                  <c:y val="3.16763761826562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42-44EF-9E43-BB1EFD4B90A4}"/>
                </c:ext>
              </c:extLst>
            </c:dLbl>
            <c:dLbl>
              <c:idx val="28"/>
              <c:layout>
                <c:manualLayout>
                  <c:x val="-2.2170762063697579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76-43B6-959E-20A160E17444}"/>
                </c:ext>
              </c:extLst>
            </c:dLbl>
            <c:dLbl>
              <c:idx val="33"/>
              <c:layout>
                <c:manualLayout>
                  <c:x val="-4.6412515054091649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1A-4CA7-B0E1-86AFA5D661A9}"/>
                </c:ext>
              </c:extLst>
            </c:dLbl>
            <c:dLbl>
              <c:idx val="34"/>
              <c:layout>
                <c:manualLayout>
                  <c:x val="-3.2969353561233733E-2"/>
                  <c:y val="2.5015135880691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1A-4CA7-B0E1-86AFA5D661A9}"/>
                </c:ext>
              </c:extLst>
            </c:dLbl>
            <c:dLbl>
              <c:idx val="38"/>
              <c:layout>
                <c:manualLayout>
                  <c:x val="-1.6987479992725086E-2"/>
                  <c:y val="3.16763761826562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08-4ACD-B8F8-F537947FE768}"/>
                </c:ext>
              </c:extLst>
            </c:dLbl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'Exp-Imp'!$D$2:$AX$3</c:f>
              <c:multiLvlStrCache>
                <c:ptCount val="3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f>'Exp-Imp'!$D$9:$XFD$9</c:f>
              <c:numCache>
                <c:formatCode>0.0</c:formatCode>
                <c:ptCount val="31"/>
                <c:pt idx="0">
                  <c:v>-8.4869962657216433</c:v>
                </c:pt>
                <c:pt idx="1">
                  <c:v>-7.9232606697649368</c:v>
                </c:pt>
                <c:pt idx="2">
                  <c:v>-12.742857250630543</c:v>
                </c:pt>
                <c:pt idx="3">
                  <c:v>-7.5572747534890521</c:v>
                </c:pt>
                <c:pt idx="4">
                  <c:v>-6.8583224151817941</c:v>
                </c:pt>
                <c:pt idx="5">
                  <c:v>-9.4034718103612498</c:v>
                </c:pt>
                <c:pt idx="6">
                  <c:v>-9.2848381002806075</c:v>
                </c:pt>
                <c:pt idx="7">
                  <c:v>-6.2948941598921007</c:v>
                </c:pt>
                <c:pt idx="8">
                  <c:v>-6.6604422892089481</c:v>
                </c:pt>
                <c:pt idx="9">
                  <c:v>-5.5823467039556265</c:v>
                </c:pt>
                <c:pt idx="10">
                  <c:v>-6.6043893190494325</c:v>
                </c:pt>
                <c:pt idx="11">
                  <c:v>-3.3249659672867513</c:v>
                </c:pt>
                <c:pt idx="12">
                  <c:v>-5.7167206570913205</c:v>
                </c:pt>
                <c:pt idx="13">
                  <c:v>-11.527031458788899</c:v>
                </c:pt>
                <c:pt idx="14">
                  <c:v>-9.37791971762468</c:v>
                </c:pt>
                <c:pt idx="15">
                  <c:v>-4.2880073276298409</c:v>
                </c:pt>
                <c:pt idx="16">
                  <c:v>-9.3649158154953849</c:v>
                </c:pt>
                <c:pt idx="17">
                  <c:v>-12.63753407992122</c:v>
                </c:pt>
                <c:pt idx="18">
                  <c:v>-15.579658276997085</c:v>
                </c:pt>
                <c:pt idx="19">
                  <c:v>-11.747064305456741</c:v>
                </c:pt>
                <c:pt idx="20">
                  <c:v>-7.8669495337916313</c:v>
                </c:pt>
                <c:pt idx="21">
                  <c:v>-11.000633834912628</c:v>
                </c:pt>
                <c:pt idx="22">
                  <c:v>-11.940210328462898</c:v>
                </c:pt>
                <c:pt idx="23">
                  <c:v>-6.619034827658524</c:v>
                </c:pt>
                <c:pt idx="24">
                  <c:v>-3.3513871929813166</c:v>
                </c:pt>
                <c:pt idx="25">
                  <c:v>-8.5116657760398766</c:v>
                </c:pt>
                <c:pt idx="26">
                  <c:v>-9.1528060292593185</c:v>
                </c:pt>
                <c:pt idx="27">
                  <c:v>-6.6781071629022302</c:v>
                </c:pt>
                <c:pt idx="28">
                  <c:v>-6.5349813249829749</c:v>
                </c:pt>
                <c:pt idx="29">
                  <c:v>-9.731139194034478</c:v>
                </c:pt>
                <c:pt idx="30">
                  <c:v>-9.8319578658968805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10904"/>
        <c:axId val="152319888"/>
      </c:lineChart>
      <c:catAx>
        <c:axId val="15231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9496"/>
        <c:crosses val="autoZero"/>
        <c:auto val="1"/>
        <c:lblAlgn val="ctr"/>
        <c:lblOffset val="100"/>
        <c:noMultiLvlLbl val="0"/>
      </c:catAx>
      <c:valAx>
        <c:axId val="152319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71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5.9150208791186277E-3"/>
                <c:y val="7.5895984648570225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/>
                    <a:t>Tūkst.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</c:dispUnitsLbl>
        </c:dispUnits>
      </c:valAx>
      <c:valAx>
        <c:axId val="152319888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/>
                  <a:t>%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6081284700372593"/>
              <c:y val="4.62176613436931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GB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61710904"/>
        <c:crosses val="max"/>
        <c:crossBetween val="between"/>
      </c:valAx>
      <c:catAx>
        <c:axId val="161710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319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9104345149624043E-3"/>
          <c:y val="0.93410408869889627"/>
          <c:w val="0.99608956548503758"/>
          <c:h val="4.7347797710360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412750</xdr:colOff>
      <xdr:row>18</xdr:row>
      <xdr:rowOff>75976</xdr:rowOff>
    </xdr:from>
    <xdr:to>
      <xdr:col>26</xdr:col>
      <xdr:colOff>285749</xdr:colOff>
      <xdr:row>38</xdr:row>
      <xdr:rowOff>35502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8F01AB-0E3C-4F7D-9B52-618781459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438150</xdr:colOff>
      <xdr:row>0</xdr:row>
      <xdr:rowOff>86736</xdr:rowOff>
    </xdr:from>
    <xdr:to>
      <xdr:col>26</xdr:col>
      <xdr:colOff>304799</xdr:colOff>
      <xdr:row>16</xdr:row>
      <xdr:rowOff>188192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DDAFD1-7FF9-4A54-9BEF-57EA99713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183584</xdr:colOff>
      <xdr:row>11</xdr:row>
      <xdr:rowOff>46906</xdr:rowOff>
    </xdr:from>
    <xdr:to>
      <xdr:col>40</xdr:col>
      <xdr:colOff>643467</xdr:colOff>
      <xdr:row>34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35D650-4CA1-42E1-8F86-22BA9957C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815676</xdr:colOff>
      <xdr:row>10</xdr:row>
      <xdr:rowOff>28795</xdr:rowOff>
    </xdr:from>
    <xdr:to>
      <xdr:col>30</xdr:col>
      <xdr:colOff>124402</xdr:colOff>
      <xdr:row>34</xdr:row>
      <xdr:rowOff>28574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A4FA5C-A8D4-469B-AB3C-A8F34696DE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FDP">
    <a:dk1>
      <a:srgbClr val="000000"/>
    </a:dk1>
    <a:lt1>
      <a:srgbClr val="FFFFFF"/>
    </a:lt1>
    <a:dk2>
      <a:srgbClr val="012069"/>
    </a:dk2>
    <a:lt2>
      <a:srgbClr val="00859B"/>
    </a:lt2>
    <a:accent1>
      <a:srgbClr val="0057B8"/>
    </a:accent1>
    <a:accent2>
      <a:srgbClr val="1F2A44"/>
    </a:accent2>
    <a:accent3>
      <a:srgbClr val="415563"/>
    </a:accent3>
    <a:accent4>
      <a:srgbClr val="828992"/>
    </a:accent4>
    <a:accent5>
      <a:srgbClr val="9D2234"/>
    </a:accent5>
    <a:accent6>
      <a:srgbClr val="7DA538"/>
    </a:accent6>
    <a:hlink>
      <a:srgbClr val="68478D"/>
    </a:hlink>
    <a:folHlink>
      <a:srgbClr val="830B55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stat.gov.lv/pxweb/lv/OSP_PUB/START__VEK__IK__IKP/IKP100?s=ikp100&amp;" TargetMode="External"/><Relationship Id="rId2" Type="http://schemas.openxmlformats.org/officeDocument/2006/relationships/hyperlink" Target="https://data.stat.gov.lv/pxweb/lv/OSP_PUB/START__VEK__IS__ISI/ISI040c?s=isi040c&amp;" TargetMode="External"/><Relationship Id="rId1" Type="http://schemas.openxmlformats.org/officeDocument/2006/relationships/hyperlink" Target="https://data.stat.gov.lv/pxweb/lv/OSP_PUB/START__VEK__PC__PCI/PCI030c?s=pci030c&amp;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ata.stat.gov.lv/pxweb/lv/OSP_PUB/START__VEK__IK__IKP/IKP020?s=ikp020&amp;" TargetMode="External"/><Relationship Id="rId4" Type="http://schemas.openxmlformats.org/officeDocument/2006/relationships/hyperlink" Target="https://data.stat.gov.lv/pxweb/lv/OSP_PUB/START__VEK__IS__ISP/ISP010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data.stat.gov.lv/pxweb/lv/OSP_PUB/START__VEK__IS__ISP/ISP050c?s=isp050c&amp;" TargetMode="External"/><Relationship Id="rId1" Type="http://schemas.openxmlformats.org/officeDocument/2006/relationships/hyperlink" Target="https://data.stat.gov.lv/pxweb/lv/OSP_PUB/START__TIR__AT__ATD/ATD100c?s=atd100c&amp;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apa1">
    <pageSetUpPr fitToPage="1"/>
  </sheetPr>
  <dimension ref="A1:BG31"/>
  <sheetViews>
    <sheetView showGridLines="0" tabSelected="1" zoomScale="80" zoomScaleNormal="80" workbookViewId="0">
      <pane xSplit="1" topLeftCell="Z1" activePane="topRight" state="frozen"/>
      <selection pane="topRight" sqref="A1:A2"/>
    </sheetView>
  </sheetViews>
  <sheetFormatPr defaultColWidth="0" defaultRowHeight="12.75" zeroHeight="1" x14ac:dyDescent="0.2"/>
  <cols>
    <col min="1" max="1" width="34.28515625" style="43" customWidth="1"/>
    <col min="2" max="5" width="9.7109375" style="131" customWidth="1"/>
    <col min="6" max="6" width="10" style="131" customWidth="1"/>
    <col min="7" max="8" width="10.7109375" style="131" customWidth="1"/>
    <col min="9" max="9" width="11.7109375" style="131" customWidth="1"/>
    <col min="10" max="10" width="11.28515625" style="131" customWidth="1"/>
    <col min="11" max="11" width="10.7109375" style="54" customWidth="1"/>
    <col min="12" max="12" width="11.28515625" style="54" customWidth="1"/>
    <col min="13" max="13" width="11" style="54" customWidth="1"/>
    <col min="14" max="14" width="12.5703125" style="54" customWidth="1"/>
    <col min="15" max="15" width="11.7109375" style="54" customWidth="1"/>
    <col min="16" max="16" width="11" style="54" customWidth="1"/>
    <col min="17" max="17" width="11.7109375" style="54" customWidth="1"/>
    <col min="18" max="18" width="10.42578125" style="54" customWidth="1"/>
    <col min="19" max="19" width="11.28515625" style="54" customWidth="1"/>
    <col min="20" max="20" width="9.7109375" style="54" customWidth="1"/>
    <col min="21" max="21" width="10.5703125" style="54" customWidth="1"/>
    <col min="22" max="25" width="9.7109375" style="54" customWidth="1"/>
    <col min="26" max="26" width="10.7109375" style="54" customWidth="1"/>
    <col min="27" max="27" width="11.7109375" style="54" customWidth="1"/>
    <col min="28" max="28" width="9.7109375" style="54" customWidth="1"/>
    <col min="29" max="29" width="11" style="54" customWidth="1"/>
    <col min="30" max="31" width="9.42578125" style="54" customWidth="1"/>
    <col min="32" max="32" width="10.28515625" style="54" customWidth="1"/>
    <col min="33" max="33" width="10.7109375" style="54" customWidth="1"/>
    <col min="34" max="34" width="13" style="54" customWidth="1"/>
    <col min="35" max="35" width="11.28515625" style="54" customWidth="1"/>
    <col min="36" max="36" width="12" style="54" customWidth="1"/>
    <col min="37" max="38" width="10.28515625" style="54" customWidth="1"/>
    <col min="39" max="39" width="11.28515625" style="54" customWidth="1"/>
    <col min="40" max="40" width="9.7109375" style="54" customWidth="1"/>
    <col min="41" max="46" width="10.5703125" style="54" customWidth="1"/>
    <col min="47" max="47" width="9.28515625" style="54" customWidth="1"/>
    <col min="48" max="48" width="8.28515625" style="54" customWidth="1"/>
    <col min="49" max="49" width="9.28515625" style="54" customWidth="1"/>
    <col min="50" max="51" width="8.28515625" style="54" customWidth="1"/>
    <col min="52" max="56" width="9.28515625" style="2" customWidth="1"/>
    <col min="57" max="57" width="14.42578125" style="5" hidden="1" customWidth="1"/>
    <col min="58" max="59" width="13.28515625" style="5" hidden="1" customWidth="1"/>
    <col min="60" max="16384" width="9.28515625" style="5" hidden="1"/>
  </cols>
  <sheetData>
    <row r="1" spans="1:58" ht="14.65" customHeight="1" x14ac:dyDescent="0.2">
      <c r="A1" s="179" t="s">
        <v>0</v>
      </c>
      <c r="B1" s="181" t="s">
        <v>1</v>
      </c>
      <c r="C1" s="182"/>
      <c r="D1" s="182"/>
      <c r="E1" s="182"/>
      <c r="F1" s="173">
        <v>2016</v>
      </c>
      <c r="G1" s="181" t="s">
        <v>2</v>
      </c>
      <c r="H1" s="182"/>
      <c r="I1" s="182"/>
      <c r="J1" s="182"/>
      <c r="K1" s="173">
        <v>2017</v>
      </c>
      <c r="L1" s="170" t="s">
        <v>3</v>
      </c>
      <c r="M1" s="171"/>
      <c r="N1" s="171"/>
      <c r="O1" s="172"/>
      <c r="P1" s="173">
        <v>2018</v>
      </c>
      <c r="Q1" s="175" t="s">
        <v>99</v>
      </c>
      <c r="R1" s="176"/>
      <c r="S1" s="176"/>
      <c r="T1" s="55"/>
      <c r="U1" s="173">
        <v>2019</v>
      </c>
      <c r="V1" s="175" t="s">
        <v>100</v>
      </c>
      <c r="W1" s="176"/>
      <c r="X1" s="176"/>
      <c r="Y1" s="55"/>
      <c r="Z1" s="173">
        <v>2020</v>
      </c>
      <c r="AA1" s="175" t="s">
        <v>107</v>
      </c>
      <c r="AB1" s="176"/>
      <c r="AC1" s="176"/>
      <c r="AD1" s="177"/>
      <c r="AE1" s="178">
        <v>2021</v>
      </c>
      <c r="AF1" s="175">
        <v>2022</v>
      </c>
      <c r="AG1" s="176"/>
      <c r="AH1" s="176"/>
      <c r="AI1" s="177"/>
      <c r="AJ1" s="178">
        <v>2022</v>
      </c>
      <c r="AK1" s="175">
        <v>2023</v>
      </c>
      <c r="AL1" s="176"/>
      <c r="AM1" s="176"/>
      <c r="AN1" s="177"/>
      <c r="AO1" s="178">
        <v>2023</v>
      </c>
      <c r="AP1" s="175">
        <v>2024</v>
      </c>
      <c r="AQ1" s="176"/>
      <c r="AR1" s="176"/>
      <c r="AS1" s="177"/>
      <c r="AT1" s="178">
        <v>2024</v>
      </c>
      <c r="AU1" s="175">
        <v>2025</v>
      </c>
      <c r="AV1" s="176"/>
      <c r="AW1" s="176"/>
      <c r="AX1" s="177"/>
      <c r="AY1" s="178">
        <v>2025</v>
      </c>
      <c r="AZ1" s="168" t="s">
        <v>137</v>
      </c>
      <c r="BA1" s="169"/>
      <c r="BB1" s="169"/>
      <c r="BC1" s="169"/>
      <c r="BD1" s="169"/>
    </row>
    <row r="2" spans="1:58" ht="18.75" customHeight="1" x14ac:dyDescent="0.2">
      <c r="A2" s="180"/>
      <c r="B2" s="1" t="s">
        <v>4</v>
      </c>
      <c r="C2" s="1" t="s">
        <v>5</v>
      </c>
      <c r="D2" s="1" t="s">
        <v>6</v>
      </c>
      <c r="E2" s="1" t="s">
        <v>7</v>
      </c>
      <c r="F2" s="174"/>
      <c r="G2" s="7" t="s">
        <v>4</v>
      </c>
      <c r="H2" s="7" t="s">
        <v>5</v>
      </c>
      <c r="I2" s="7" t="s">
        <v>6</v>
      </c>
      <c r="J2" s="7" t="s">
        <v>7</v>
      </c>
      <c r="K2" s="174"/>
      <c r="L2" s="7" t="s">
        <v>4</v>
      </c>
      <c r="M2" s="7" t="s">
        <v>5</v>
      </c>
      <c r="N2" s="7" t="s">
        <v>6</v>
      </c>
      <c r="O2" s="7" t="s">
        <v>7</v>
      </c>
      <c r="P2" s="174"/>
      <c r="Q2" s="7" t="s">
        <v>4</v>
      </c>
      <c r="R2" s="7" t="s">
        <v>5</v>
      </c>
      <c r="S2" s="7" t="s">
        <v>6</v>
      </c>
      <c r="T2" s="7" t="s">
        <v>7</v>
      </c>
      <c r="U2" s="174"/>
      <c r="V2" s="7" t="s">
        <v>4</v>
      </c>
      <c r="W2" s="7" t="s">
        <v>5</v>
      </c>
      <c r="X2" s="7" t="s">
        <v>6</v>
      </c>
      <c r="Y2" s="7" t="s">
        <v>7</v>
      </c>
      <c r="Z2" s="174"/>
      <c r="AA2" s="7" t="s">
        <v>4</v>
      </c>
      <c r="AB2" s="7" t="s">
        <v>5</v>
      </c>
      <c r="AC2" s="7" t="s">
        <v>6</v>
      </c>
      <c r="AD2" s="7" t="s">
        <v>7</v>
      </c>
      <c r="AE2" s="174"/>
      <c r="AF2" s="7" t="s">
        <v>4</v>
      </c>
      <c r="AG2" s="7" t="s">
        <v>5</v>
      </c>
      <c r="AH2" s="7" t="s">
        <v>6</v>
      </c>
      <c r="AI2" s="7" t="s">
        <v>7</v>
      </c>
      <c r="AJ2" s="174"/>
      <c r="AK2" s="7" t="s">
        <v>4</v>
      </c>
      <c r="AL2" s="7" t="s">
        <v>5</v>
      </c>
      <c r="AM2" s="7" t="s">
        <v>6</v>
      </c>
      <c r="AN2" s="7" t="s">
        <v>7</v>
      </c>
      <c r="AO2" s="174"/>
      <c r="AP2" s="7" t="s">
        <v>4</v>
      </c>
      <c r="AQ2" s="7" t="s">
        <v>5</v>
      </c>
      <c r="AR2" s="7" t="s">
        <v>6</v>
      </c>
      <c r="AS2" s="7" t="s">
        <v>7</v>
      </c>
      <c r="AT2" s="174"/>
      <c r="AU2" s="7" t="s">
        <v>4</v>
      </c>
      <c r="AV2" s="7" t="s">
        <v>5</v>
      </c>
      <c r="AW2" s="7" t="s">
        <v>6</v>
      </c>
      <c r="AX2" s="7" t="s">
        <v>7</v>
      </c>
      <c r="AY2" s="174"/>
      <c r="AZ2" s="36">
        <v>2025</v>
      </c>
      <c r="BA2" s="36">
        <v>2026</v>
      </c>
      <c r="BB2" s="36">
        <v>2027</v>
      </c>
      <c r="BC2" s="36">
        <v>2028</v>
      </c>
      <c r="BD2" s="36">
        <v>2029</v>
      </c>
    </row>
    <row r="3" spans="1:58" x14ac:dyDescent="0.2">
      <c r="A3" s="10" t="s">
        <v>8</v>
      </c>
      <c r="B3" s="8">
        <f t="shared" ref="B3:E4" si="0">F10/B10-1</f>
        <v>3.8103568090867679E-2</v>
      </c>
      <c r="C3" s="8">
        <f t="shared" si="0"/>
        <v>2.8020377542480546E-2</v>
      </c>
      <c r="D3" s="8">
        <f t="shared" si="0"/>
        <v>1.1688211780962465E-2</v>
      </c>
      <c r="E3" s="8">
        <f t="shared" si="0"/>
        <v>2.6310509359562584E-2</v>
      </c>
      <c r="F3" s="9">
        <f>H14/G14-1</f>
        <v>2.5516860197403402E-2</v>
      </c>
      <c r="G3" s="42">
        <f t="shared" ref="G3:J4" si="1">J10/F10-1</f>
        <v>2.5914767861388466E-2</v>
      </c>
      <c r="H3" s="8">
        <f t="shared" si="1"/>
        <v>2.7554897100025011E-2</v>
      </c>
      <c r="I3" s="8">
        <f t="shared" si="1"/>
        <v>3.7279669391788728E-2</v>
      </c>
      <c r="J3" s="8">
        <f t="shared" si="1"/>
        <v>3.3557481798622613E-2</v>
      </c>
      <c r="K3" s="9">
        <f>I14/H14-1</f>
        <v>3.3989487262393148E-2</v>
      </c>
      <c r="L3" s="8">
        <f t="shared" ref="L3:N4" si="2">N10/J10-1</f>
        <v>3.5262967900018483E-2</v>
      </c>
      <c r="M3" s="8">
        <f t="shared" si="2"/>
        <v>4.4949283111458849E-2</v>
      </c>
      <c r="N3" s="8">
        <f t="shared" si="2"/>
        <v>4.1234994751410792E-2</v>
      </c>
      <c r="O3" s="10">
        <f>Q10/M10-1</f>
        <v>4.1871983482094421E-2</v>
      </c>
      <c r="P3" s="9">
        <f>J14/I14-1</f>
        <v>4.3097128629450365E-2</v>
      </c>
      <c r="Q3" s="42">
        <f t="shared" ref="Q3:T4" si="3">R10/N10-1</f>
        <v>2.8185259060474088E-2</v>
      </c>
      <c r="R3" s="8">
        <f t="shared" si="3"/>
        <v>1.1093659658093502E-2</v>
      </c>
      <c r="S3" s="8">
        <f t="shared" si="3"/>
        <v>9.3098206416843965E-3</v>
      </c>
      <c r="T3" s="8">
        <f t="shared" si="3"/>
        <v>-5.6997314599078752E-3</v>
      </c>
      <c r="U3" s="9">
        <f>K14/J14-1</f>
        <v>6.7537277188423062E-3</v>
      </c>
      <c r="V3" s="42">
        <f t="shared" ref="V3:Y4" si="4">V10/R10-1</f>
        <v>-8.4544715070147269E-3</v>
      </c>
      <c r="W3" s="42">
        <f t="shared" si="4"/>
        <v>-0.10480130693656342</v>
      </c>
      <c r="X3" s="42">
        <f t="shared" si="4"/>
        <v>-1.3210899427169021E-2</v>
      </c>
      <c r="Y3" s="42">
        <f t="shared" si="4"/>
        <v>-2.7901002265148245E-3</v>
      </c>
      <c r="Z3" s="9">
        <f>L14/K14-1</f>
        <v>-3.469227507805539E-2</v>
      </c>
      <c r="AA3" s="42">
        <f t="shared" ref="AA3:AD4" si="5">Z10/V10-1</f>
        <v>3.161784642893517E-3</v>
      </c>
      <c r="AB3" s="42">
        <f t="shared" si="5"/>
        <v>0.12412362377803765</v>
      </c>
      <c r="AC3" s="42">
        <f t="shared" si="5"/>
        <v>7.5402048493028007E-2</v>
      </c>
      <c r="AD3" s="42">
        <f t="shared" si="5"/>
        <v>6.9752321520008875E-2</v>
      </c>
      <c r="AE3" s="9">
        <f>M14/L14-1</f>
        <v>6.9425417306259174E-2</v>
      </c>
      <c r="AF3" s="42">
        <f t="shared" ref="AF3:AI4" si="6">AD10/Z10-1</f>
        <v>6.2906221754990943E-2</v>
      </c>
      <c r="AG3" s="42">
        <f t="shared" si="6"/>
        <v>5.1767011459771251E-2</v>
      </c>
      <c r="AH3" s="42">
        <f t="shared" si="6"/>
        <v>-7.3823672855709566E-3</v>
      </c>
      <c r="AI3" s="42">
        <f t="shared" si="6"/>
        <v>-3.1519752369858489E-3</v>
      </c>
      <c r="AJ3" s="9">
        <f>N14/M14-1</f>
        <v>1.9085341902980169E-2</v>
      </c>
      <c r="AK3" s="42">
        <f t="shared" ref="AK3:AN4" si="7">AH10/AD10-1</f>
        <v>1.7932910595988005E-3</v>
      </c>
      <c r="AL3" s="42">
        <f t="shared" si="7"/>
        <v>-9.3283103424410818E-3</v>
      </c>
      <c r="AM3" s="11">
        <f t="shared" si="7"/>
        <v>-1.2579094245627975E-2</v>
      </c>
      <c r="AN3" s="11">
        <f t="shared" si="7"/>
        <v>-2.2891289180953733E-2</v>
      </c>
      <c r="AO3" s="9">
        <f>O14/N14-1</f>
        <v>-9.4160606882363052E-3</v>
      </c>
      <c r="AP3" s="11">
        <f t="shared" ref="AP3:AS4" si="8">AL10/AH10-1</f>
        <v>-2.1963198999720102E-2</v>
      </c>
      <c r="AQ3" s="11">
        <f t="shared" si="8"/>
        <v>-4.9069830960357663E-3</v>
      </c>
      <c r="AR3" s="11">
        <f t="shared" si="8"/>
        <v>8.6461257369818689E-4</v>
      </c>
      <c r="AS3" s="11">
        <f t="shared" si="8"/>
        <v>1.2581251655427783E-2</v>
      </c>
      <c r="AT3" s="9">
        <f>P14/O14-1</f>
        <v>-4.6108010971346314E-4</v>
      </c>
      <c r="AU3" s="11">
        <f t="shared" ref="AU3:AW4" si="9">AP10/AL10-1</f>
        <v>1.6258383308603852E-2</v>
      </c>
      <c r="AV3" s="11">
        <f t="shared" si="9"/>
        <v>1.4573655141874475E-2</v>
      </c>
      <c r="AW3" s="11">
        <f t="shared" si="9"/>
        <v>1.7947759180599432E-2</v>
      </c>
      <c r="AX3" s="164"/>
      <c r="AY3" s="164"/>
      <c r="AZ3" s="98">
        <v>1.0999999999999999E-2</v>
      </c>
      <c r="BA3" s="98">
        <v>2.1000000000000001E-2</v>
      </c>
      <c r="BB3" s="98">
        <v>2.1999999999999999E-2</v>
      </c>
      <c r="BC3" s="98">
        <v>2.1999999999999999E-2</v>
      </c>
      <c r="BD3" s="98">
        <v>2.1999999999999999E-2</v>
      </c>
    </row>
    <row r="4" spans="1:58" s="132" customFormat="1" x14ac:dyDescent="0.2">
      <c r="A4" s="13" t="s">
        <v>9</v>
      </c>
      <c r="B4" s="11">
        <f t="shared" si="0"/>
        <v>3.404125851434503E-2</v>
      </c>
      <c r="C4" s="11">
        <f t="shared" si="0"/>
        <v>2.8928467402192348E-2</v>
      </c>
      <c r="D4" s="11">
        <f t="shared" si="0"/>
        <v>1.7277421596368914E-2</v>
      </c>
      <c r="E4" s="11">
        <f t="shared" si="0"/>
        <v>4.6815608528583796E-2</v>
      </c>
      <c r="F4" s="12">
        <f>H15/G15-1</f>
        <v>3.1751290827598977E-2</v>
      </c>
      <c r="G4" s="11">
        <f t="shared" si="1"/>
        <v>6.0841227923812635E-2</v>
      </c>
      <c r="H4" s="11">
        <f t="shared" si="1"/>
        <v>5.9119320675733888E-2</v>
      </c>
      <c r="I4" s="11">
        <f t="shared" si="1"/>
        <v>6.9817653006960301E-2</v>
      </c>
      <c r="J4" s="11">
        <f t="shared" si="1"/>
        <v>6.0491608862187851E-2</v>
      </c>
      <c r="K4" s="12">
        <f>I15/H15-1</f>
        <v>6.2002743551417439E-2</v>
      </c>
      <c r="L4" s="11">
        <f t="shared" si="2"/>
        <v>5.7844047741891114E-2</v>
      </c>
      <c r="M4" s="11">
        <f t="shared" si="2"/>
        <v>8.9126328964916013E-2</v>
      </c>
      <c r="N4" s="11">
        <f t="shared" si="2"/>
        <v>8.7157400360354575E-2</v>
      </c>
      <c r="O4" s="13">
        <f>Q11/M11-1</f>
        <v>8.9710917564473025E-2</v>
      </c>
      <c r="P4" s="12">
        <f>J15/I15-1</f>
        <v>8.2111868765837537E-2</v>
      </c>
      <c r="Q4" s="44">
        <f t="shared" si="3"/>
        <v>8.4550417571061631E-2</v>
      </c>
      <c r="R4" s="11">
        <f t="shared" si="3"/>
        <v>4.7938138306074629E-2</v>
      </c>
      <c r="S4" s="11">
        <f t="shared" si="3"/>
        <v>5.039600947010392E-2</v>
      </c>
      <c r="T4" s="11">
        <f t="shared" si="3"/>
        <v>2.449914930626429E-2</v>
      </c>
      <c r="U4" s="12">
        <f>K15/J15-1</f>
        <v>5.0209063239618601E-2</v>
      </c>
      <c r="V4" s="44">
        <f t="shared" si="4"/>
        <v>2.621276201417122E-2</v>
      </c>
      <c r="W4" s="44">
        <f t="shared" si="4"/>
        <v>-6.7245807838152372E-2</v>
      </c>
      <c r="X4" s="44">
        <f t="shared" si="4"/>
        <v>-1.0326722965493196E-2</v>
      </c>
      <c r="Y4" s="44">
        <f t="shared" si="4"/>
        <v>7.4324336188695828E-3</v>
      </c>
      <c r="Z4" s="12">
        <f>L15/K15-1</f>
        <v>-1.1589305252839188E-2</v>
      </c>
      <c r="AA4" s="44">
        <f t="shared" si="5"/>
        <v>7.460105010891116E-3</v>
      </c>
      <c r="AB4" s="44">
        <f t="shared" si="5"/>
        <v>0.14296655525611501</v>
      </c>
      <c r="AC4" s="44">
        <f t="shared" si="5"/>
        <v>0.11301719073775307</v>
      </c>
      <c r="AD4" s="44">
        <f t="shared" si="5"/>
        <v>0.14459860216292153</v>
      </c>
      <c r="AE4" s="12">
        <f>M15/L15-1</f>
        <v>0.10468804428089729</v>
      </c>
      <c r="AF4" s="44">
        <f t="shared" si="6"/>
        <v>0.14316584361841578</v>
      </c>
      <c r="AG4" s="44">
        <f t="shared" si="6"/>
        <v>0.13313870669039507</v>
      </c>
      <c r="AH4" s="44">
        <f t="shared" si="6"/>
        <v>0.12295094133936146</v>
      </c>
      <c r="AI4" s="44">
        <f t="shared" si="6"/>
        <v>8.1146161743888223E-2</v>
      </c>
      <c r="AJ4" s="12">
        <f>N15/M15-1</f>
        <v>0.11785983914708376</v>
      </c>
      <c r="AK4" s="44">
        <f t="shared" si="7"/>
        <v>0.17261992749270072</v>
      </c>
      <c r="AL4" s="44">
        <f t="shared" si="7"/>
        <v>9.851711050158185E-2</v>
      </c>
      <c r="AM4" s="13">
        <f t="shared" si="7"/>
        <v>5.7915264985577419E-2</v>
      </c>
      <c r="AN4" s="13">
        <f t="shared" si="7"/>
        <v>7.3470591492022397E-2</v>
      </c>
      <c r="AO4" s="12">
        <f>O15/N15-1</f>
        <v>9.6303750144782096E-2</v>
      </c>
      <c r="AP4" s="13">
        <f t="shared" si="8"/>
        <v>-4.0496753303899347E-2</v>
      </c>
      <c r="AQ4" s="13">
        <f t="shared" si="8"/>
        <v>3.6429858122290382E-2</v>
      </c>
      <c r="AR4" s="13">
        <f t="shared" si="8"/>
        <v>1.6576215781867409E-2</v>
      </c>
      <c r="AS4" s="13">
        <f t="shared" si="8"/>
        <v>5.9744988759953266E-2</v>
      </c>
      <c r="AT4" s="12">
        <f>P15/O15-1</f>
        <v>2.0099094077954849E-2</v>
      </c>
      <c r="AU4" s="13">
        <f t="shared" si="9"/>
        <v>4.9918477397589367E-2</v>
      </c>
      <c r="AV4" s="13">
        <f t="shared" si="9"/>
        <v>3.9235449976363634E-2</v>
      </c>
      <c r="AW4" s="13">
        <f t="shared" si="9"/>
        <v>7.7580234301842133E-2</v>
      </c>
      <c r="AX4" s="164"/>
      <c r="AY4" s="164"/>
      <c r="AZ4" s="44">
        <v>4.3999999999999997E-2</v>
      </c>
      <c r="BA4" s="44">
        <v>4.7E-2</v>
      </c>
      <c r="BB4" s="44">
        <v>4.7E-2</v>
      </c>
      <c r="BC4" s="44">
        <v>4.5999999999999999E-2</v>
      </c>
      <c r="BD4" s="44">
        <v>4.7E-2</v>
      </c>
    </row>
    <row r="5" spans="1:58" x14ac:dyDescent="0.2">
      <c r="A5" s="13" t="s">
        <v>10</v>
      </c>
      <c r="B5" s="11">
        <f>F18/B18-1</f>
        <v>-4.4487662574449471E-3</v>
      </c>
      <c r="C5" s="11">
        <f>G18/C18-1</f>
        <v>-6.9832602916876096E-3</v>
      </c>
      <c r="D5" s="11">
        <f>H18/D18-1</f>
        <v>2.2383204342633078E-3</v>
      </c>
      <c r="E5" s="11">
        <f>I18/E18-1</f>
        <v>1.4938501387424141E-2</v>
      </c>
      <c r="F5" s="14">
        <f>H21</f>
        <v>1.4064476304020967E-3</v>
      </c>
      <c r="G5" s="11">
        <f>J18/F18-1</f>
        <v>3.1847040437585461E-2</v>
      </c>
      <c r="H5" s="11">
        <f>K18/G18-1</f>
        <v>3.0951106223501945E-2</v>
      </c>
      <c r="I5" s="11">
        <f>L18/H18-1</f>
        <v>2.8858777535013536E-2</v>
      </c>
      <c r="J5" s="13">
        <f>M18/I18-1</f>
        <v>2.5611560394731336E-2</v>
      </c>
      <c r="K5" s="14">
        <f>I21</f>
        <v>2.930294902925823E-2</v>
      </c>
      <c r="L5" s="11">
        <f>N18/J18-1</f>
        <v>1.9916603953976209E-2</v>
      </c>
      <c r="M5" s="11">
        <f>O18/K18-1</f>
        <v>2.3523467325398562E-2</v>
      </c>
      <c r="N5" s="11">
        <f>P18/L18-1</f>
        <v>2.8878027649075433E-2</v>
      </c>
      <c r="O5" s="13">
        <f>Q18/M18-1</f>
        <v>2.9010270774976643E-2</v>
      </c>
      <c r="P5" s="14">
        <f>J21</f>
        <v>2.5344028482822356E-2</v>
      </c>
      <c r="Q5" s="45">
        <f>R18/N18-1</f>
        <v>2.9017722482354014E-2</v>
      </c>
      <c r="R5" s="11">
        <f>S18/O18-1</f>
        <v>3.2750991900243109E-2</v>
      </c>
      <c r="S5" s="11">
        <f>T18/P18-1</f>
        <v>2.8639552604240448E-2</v>
      </c>
      <c r="T5" s="11">
        <f>U18/Q18-1</f>
        <v>2.2112932935294483E-2</v>
      </c>
      <c r="U5" s="14">
        <f>K21</f>
        <v>2.811549455784812E-2</v>
      </c>
      <c r="V5" s="45">
        <f>V18/R18-1</f>
        <v>1.9414454636469403E-2</v>
      </c>
      <c r="W5" s="45">
        <f>W18/S18-1</f>
        <v>-4.2356940208996274E-3</v>
      </c>
      <c r="X5" s="45">
        <f>X18/T18-1</f>
        <v>4.4490516846185102E-6</v>
      </c>
      <c r="Y5" s="45">
        <f>Y18/U18-1</f>
        <v>-6.1432477539858921E-3</v>
      </c>
      <c r="Z5" s="14">
        <f>L21</f>
        <v>2.1888443570143856E-3</v>
      </c>
      <c r="AA5" s="45">
        <f>Z18/V18-1</f>
        <v>-1.2342565926555249E-3</v>
      </c>
      <c r="AB5" s="45">
        <f>AA18/W18-1</f>
        <v>2.3282069517290394E-2</v>
      </c>
      <c r="AC5" s="45">
        <f>AB18/X18-1</f>
        <v>3.7932445899772294E-2</v>
      </c>
      <c r="AD5" s="45">
        <f>AC18/Y18-1</f>
        <v>7.1405602401029E-2</v>
      </c>
      <c r="AE5" s="14">
        <f>M21</f>
        <v>3.2758733754288949E-2</v>
      </c>
      <c r="AF5" s="45">
        <f>AD18/Z18-1</f>
        <v>9.227614188016009E-2</v>
      </c>
      <c r="AG5" s="44">
        <f>AE18/AA18-1</f>
        <v>0.16404885803890235</v>
      </c>
      <c r="AH5" s="44">
        <f>AF18/AB18-1</f>
        <v>0.21746380104074681</v>
      </c>
      <c r="AI5" s="44">
        <f>AG18/AC18-1</f>
        <v>0.21472579327363972</v>
      </c>
      <c r="AJ5" s="14">
        <f>N21</f>
        <v>0.17310465661901153</v>
      </c>
      <c r="AK5" s="44">
        <f>AH18/AD18-1</f>
        <v>0.19640634060689144</v>
      </c>
      <c r="AL5" s="44">
        <f>AI18/AE18-1</f>
        <v>0.11632367483254646</v>
      </c>
      <c r="AM5" s="11">
        <f>AJ18/AF18-1</f>
        <v>5.0202973660954608E-2</v>
      </c>
      <c r="AN5" s="11">
        <f>AK18/AG18-1</f>
        <v>1.2213326561497428E-2</v>
      </c>
      <c r="AO5" s="14">
        <f>O21</f>
        <v>8.9379421953439175E-2</v>
      </c>
      <c r="AP5" s="11">
        <f>AL18/AH18-1</f>
        <v>7.5448675580862545E-3</v>
      </c>
      <c r="AQ5" s="11">
        <f>AM18/AI18-1</f>
        <v>8.4604122236411339E-3</v>
      </c>
      <c r="AR5" s="11">
        <f>AN18/AJ18-1</f>
        <v>9.5545885492447358E-3</v>
      </c>
      <c r="AS5" s="11">
        <f>AO18/AK18-1</f>
        <v>2.5165953580461142E-2</v>
      </c>
      <c r="AT5" s="14">
        <f>P21</f>
        <v>1.2657470981716212E-2</v>
      </c>
      <c r="AU5" s="45">
        <f>AP18/AL18-1</f>
        <v>3.3603466314114483E-2</v>
      </c>
      <c r="AV5" s="45">
        <f>AQ18/AM18-1</f>
        <v>3.7664614884864944E-2</v>
      </c>
      <c r="AW5" s="45">
        <f>AR18/AN18-1</f>
        <v>4.0015142659795E-2</v>
      </c>
      <c r="AX5" s="164"/>
      <c r="AY5" s="164"/>
      <c r="AZ5" s="44">
        <v>3.5000000000000003E-2</v>
      </c>
      <c r="BA5" s="44">
        <v>2.3E-2</v>
      </c>
      <c r="BB5" s="44">
        <v>2.1999999999999999E-2</v>
      </c>
      <c r="BC5" s="44">
        <v>2.1999999999999999E-2</v>
      </c>
      <c r="BD5" s="44">
        <v>2.1999999999999999E-2</v>
      </c>
    </row>
    <row r="6" spans="1:58" x14ac:dyDescent="0.2">
      <c r="A6" s="16" t="s">
        <v>11</v>
      </c>
      <c r="B6" s="16">
        <f>F25-1</f>
        <v>-5.0000000000000044E-3</v>
      </c>
      <c r="C6" s="16">
        <f>G25-1</f>
        <v>9.9999999999988987E-4</v>
      </c>
      <c r="D6" s="16">
        <f>H25-1</f>
        <v>6.0000000000000053E-3</v>
      </c>
      <c r="E6" s="16">
        <f>I25-1</f>
        <v>2.0000000000000018E-2</v>
      </c>
      <c r="F6" s="17">
        <f>H28-1</f>
        <v>6.0000000000000053E-3</v>
      </c>
      <c r="G6" s="15">
        <f>J25-1</f>
        <v>2.200000000000002E-2</v>
      </c>
      <c r="H6" s="15">
        <f>K25-1</f>
        <v>2.8000000000000025E-2</v>
      </c>
      <c r="I6" s="15">
        <f>L25-1</f>
        <v>3.2000000000000028E-2</v>
      </c>
      <c r="J6" s="15">
        <f>M25-1</f>
        <v>2.6000000000000023E-2</v>
      </c>
      <c r="K6" s="17">
        <f>I28-1</f>
        <v>2.6999999999999913E-2</v>
      </c>
      <c r="L6" s="15">
        <f>N25-1</f>
        <v>3.6000000000000032E-2</v>
      </c>
      <c r="M6" s="15">
        <f>O25-1</f>
        <v>3.6999999999999922E-2</v>
      </c>
      <c r="N6" s="15">
        <f>P25-1</f>
        <v>4.0000000000000036E-2</v>
      </c>
      <c r="O6" s="16">
        <f>Q25-1</f>
        <v>3.6000000000000032E-2</v>
      </c>
      <c r="P6" s="18">
        <f>J28-1</f>
        <v>3.6999999999999922E-2</v>
      </c>
      <c r="Q6" s="46">
        <f>R25-1</f>
        <v>6.2000000000000055E-2</v>
      </c>
      <c r="R6" s="15">
        <f>S25-1</f>
        <v>4.0999999999999925E-2</v>
      </c>
      <c r="S6" s="15">
        <f>T25-1</f>
        <v>3.6000000000000032E-2</v>
      </c>
      <c r="T6" s="15">
        <f>U25-1</f>
        <v>3.6999999999999922E-2</v>
      </c>
      <c r="U6" s="18">
        <f>K28-1</f>
        <v>4.2999999999999927E-2</v>
      </c>
      <c r="V6" s="46">
        <f>V25-1</f>
        <v>3.2999999999999918E-2</v>
      </c>
      <c r="W6" s="46">
        <f>W25-1</f>
        <v>2.6999999999999913E-2</v>
      </c>
      <c r="X6" s="46">
        <f>X25-1</f>
        <v>1.8000000000000016E-2</v>
      </c>
      <c r="Y6" s="46">
        <f>Y25-1</f>
        <v>1.8999999999999906E-2</v>
      </c>
      <c r="Z6" s="18">
        <f>L28-1</f>
        <v>2.4000000000000021E-2</v>
      </c>
      <c r="AA6" s="46">
        <f>Z25-1</f>
        <v>-8.0000000000000071E-3</v>
      </c>
      <c r="AB6" s="46">
        <f>AA25-1</f>
        <v>1.4000000000000012E-2</v>
      </c>
      <c r="AC6" s="46">
        <f>AB25-1</f>
        <v>3.8999999999999924E-2</v>
      </c>
      <c r="AD6" s="46">
        <f>AC25-1</f>
        <v>7.8999999999999959E-2</v>
      </c>
      <c r="AE6" s="18">
        <f>M28-1</f>
        <v>3.2999999999999918E-2</v>
      </c>
      <c r="AF6" s="46">
        <f>AD25-1</f>
        <v>4.4999999999999929E-2</v>
      </c>
      <c r="AG6" s="46">
        <f>AE25-1</f>
        <v>0.10400000000000009</v>
      </c>
      <c r="AH6" s="46">
        <f>AF25-1</f>
        <v>0.1339999999999999</v>
      </c>
      <c r="AI6" s="46">
        <f>AG25-1</f>
        <v>0.10099999999999998</v>
      </c>
      <c r="AJ6" s="18">
        <f>N28-1</f>
        <v>9.6999999999999975E-2</v>
      </c>
      <c r="AK6" s="46">
        <f>AH25-1</f>
        <v>0.12799999999999989</v>
      </c>
      <c r="AL6" s="46">
        <f>AI25-1</f>
        <v>0.12400000000000011</v>
      </c>
      <c r="AM6" s="46">
        <f>AJ25-1</f>
        <v>6.0000000000000053E-2</v>
      </c>
      <c r="AN6" s="46">
        <f>AK25-1</f>
        <v>0.125</v>
      </c>
      <c r="AO6" s="18">
        <f>O28-1</f>
        <v>0.10699999999999998</v>
      </c>
      <c r="AP6" s="46">
        <f>AL25-1</f>
        <v>-2.300000000000002E-2</v>
      </c>
      <c r="AQ6" s="46">
        <f>AM25-1</f>
        <v>4.0000000000000036E-2</v>
      </c>
      <c r="AR6" s="46">
        <f>AN25-1</f>
        <v>6.0000000000000053E-3</v>
      </c>
      <c r="AS6" s="46">
        <f>AO25-1</f>
        <v>5.2000000000000046E-2</v>
      </c>
      <c r="AT6" s="18">
        <f>P28-1</f>
        <v>2.0999999999999908E-2</v>
      </c>
      <c r="AU6" s="46">
        <f>AP25-1</f>
        <v>3.0000000000000027E-2</v>
      </c>
      <c r="AV6" s="46">
        <f>AQ25-1</f>
        <v>3.0999999999999917E-2</v>
      </c>
      <c r="AW6" s="46">
        <f>AR25-1</f>
        <v>5.2000000000000046E-2</v>
      </c>
      <c r="AX6" s="164"/>
      <c r="AY6" s="164"/>
      <c r="AZ6" s="46">
        <v>3.3000000000000002E-2</v>
      </c>
      <c r="BA6" s="46">
        <v>2.5000000000000001E-2</v>
      </c>
      <c r="BB6" s="46">
        <v>2.5000000000000001E-2</v>
      </c>
      <c r="BC6" s="46">
        <v>2.4E-2</v>
      </c>
      <c r="BD6" s="46">
        <v>2.4E-2</v>
      </c>
    </row>
    <row r="7" spans="1:58" s="2" customFormat="1" ht="15" x14ac:dyDescent="0.25">
      <c r="A7" s="43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107"/>
      <c r="R7" s="107"/>
      <c r="S7" s="107"/>
      <c r="T7" s="107"/>
      <c r="U7" s="54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21"/>
    </row>
    <row r="8" spans="1:58" s="2" customFormat="1" ht="15" x14ac:dyDescent="0.25">
      <c r="A8" s="122" t="s">
        <v>12</v>
      </c>
      <c r="B8" s="54"/>
      <c r="C8" s="54"/>
      <c r="D8" s="123"/>
      <c r="E8" s="123"/>
      <c r="F8" s="123"/>
      <c r="G8" s="123"/>
      <c r="H8" s="123"/>
      <c r="I8" s="123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124"/>
      <c r="Z8" s="54"/>
      <c r="AA8" s="54"/>
      <c r="AB8" s="54"/>
      <c r="AC8" s="54"/>
      <c r="AD8" s="54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21"/>
      <c r="AZ8" s="120"/>
      <c r="BA8" s="118"/>
      <c r="BB8" s="118"/>
      <c r="BC8" s="118"/>
      <c r="BD8" s="118"/>
    </row>
    <row r="9" spans="1:58" ht="13.15" customHeight="1" x14ac:dyDescent="0.25">
      <c r="A9" s="53" t="s">
        <v>13</v>
      </c>
      <c r="B9" s="37" t="s">
        <v>14</v>
      </c>
      <c r="C9" s="37" t="s">
        <v>15</v>
      </c>
      <c r="D9" s="37" t="s">
        <v>16</v>
      </c>
      <c r="E9" s="37" t="s">
        <v>17</v>
      </c>
      <c r="F9" s="37" t="s">
        <v>18</v>
      </c>
      <c r="G9" s="53" t="s">
        <v>19</v>
      </c>
      <c r="H9" s="37" t="s">
        <v>20</v>
      </c>
      <c r="I9" s="37" t="s">
        <v>21</v>
      </c>
      <c r="J9" s="37" t="s">
        <v>22</v>
      </c>
      <c r="K9" s="37" t="s">
        <v>23</v>
      </c>
      <c r="L9" s="37" t="s">
        <v>24</v>
      </c>
      <c r="M9" s="53" t="s">
        <v>25</v>
      </c>
      <c r="N9" s="37" t="s">
        <v>26</v>
      </c>
      <c r="O9" s="37" t="s">
        <v>27</v>
      </c>
      <c r="P9" s="53" t="s">
        <v>28</v>
      </c>
      <c r="Q9" s="53" t="s">
        <v>29</v>
      </c>
      <c r="R9" s="37" t="s">
        <v>30</v>
      </c>
      <c r="S9" s="37" t="s">
        <v>31</v>
      </c>
      <c r="T9" s="37" t="s">
        <v>32</v>
      </c>
      <c r="U9" s="37" t="s">
        <v>97</v>
      </c>
      <c r="V9" s="37" t="s">
        <v>101</v>
      </c>
      <c r="W9" s="37" t="s">
        <v>103</v>
      </c>
      <c r="X9" s="37" t="s">
        <v>104</v>
      </c>
      <c r="Y9" s="37" t="s">
        <v>105</v>
      </c>
      <c r="Z9" s="37" t="s">
        <v>115</v>
      </c>
      <c r="AA9" s="53" t="s">
        <v>117</v>
      </c>
      <c r="AB9" s="37" t="s">
        <v>118</v>
      </c>
      <c r="AC9" s="37" t="s">
        <v>119</v>
      </c>
      <c r="AD9" s="53" t="s">
        <v>120</v>
      </c>
      <c r="AE9" s="53" t="s">
        <v>121</v>
      </c>
      <c r="AF9" s="53" t="s">
        <v>122</v>
      </c>
      <c r="AG9" s="53" t="s">
        <v>123</v>
      </c>
      <c r="AH9" s="53" t="s">
        <v>124</v>
      </c>
      <c r="AI9" s="53" t="s">
        <v>125</v>
      </c>
      <c r="AJ9" s="53" t="s">
        <v>126</v>
      </c>
      <c r="AK9" s="53" t="s">
        <v>127</v>
      </c>
      <c r="AL9" s="53" t="s">
        <v>128</v>
      </c>
      <c r="AM9" s="53" t="s">
        <v>129</v>
      </c>
      <c r="AN9" s="53" t="s">
        <v>131</v>
      </c>
      <c r="AO9" s="53" t="s">
        <v>135</v>
      </c>
      <c r="AP9" s="53" t="s">
        <v>136</v>
      </c>
      <c r="AQ9" s="53" t="s">
        <v>139</v>
      </c>
      <c r="AR9" s="53" t="s">
        <v>140</v>
      </c>
      <c r="AS9" s="133"/>
      <c r="AT9" s="133"/>
      <c r="AV9" s="107"/>
      <c r="AW9" s="107"/>
      <c r="AX9" s="107"/>
      <c r="AY9" s="119"/>
      <c r="AZ9" s="120"/>
      <c r="BA9" s="120"/>
      <c r="BB9" s="118"/>
      <c r="BC9" s="118"/>
      <c r="BD9" s="118"/>
    </row>
    <row r="10" spans="1:58" s="2" customFormat="1" ht="15" x14ac:dyDescent="0.25">
      <c r="A10" s="143" t="s">
        <v>130</v>
      </c>
      <c r="B10" s="163">
        <v>6676960</v>
      </c>
      <c r="C10" s="163">
        <v>6764113</v>
      </c>
      <c r="D10" s="163">
        <v>6876501</v>
      </c>
      <c r="E10" s="163">
        <v>6857906</v>
      </c>
      <c r="F10" s="163">
        <v>6931376</v>
      </c>
      <c r="G10" s="163">
        <v>6953646</v>
      </c>
      <c r="H10" s="163">
        <v>6956875</v>
      </c>
      <c r="I10" s="163">
        <v>7038341</v>
      </c>
      <c r="J10" s="163">
        <v>7111001</v>
      </c>
      <c r="K10" s="163">
        <v>7145253</v>
      </c>
      <c r="L10" s="163">
        <v>7216225</v>
      </c>
      <c r="M10" s="163">
        <v>7274530</v>
      </c>
      <c r="N10" s="163">
        <v>7361756</v>
      </c>
      <c r="O10" s="163">
        <v>7466427</v>
      </c>
      <c r="P10" s="163">
        <v>7513786</v>
      </c>
      <c r="Q10" s="163">
        <v>7579129</v>
      </c>
      <c r="R10" s="163">
        <v>7569249</v>
      </c>
      <c r="S10" s="163">
        <v>7549257</v>
      </c>
      <c r="T10" s="163">
        <v>7583738</v>
      </c>
      <c r="U10" s="163">
        <v>7535930</v>
      </c>
      <c r="V10" s="163">
        <v>7505255</v>
      </c>
      <c r="W10" s="163">
        <v>6758085</v>
      </c>
      <c r="X10" s="163">
        <v>7483550</v>
      </c>
      <c r="Y10" s="163">
        <v>7514904</v>
      </c>
      <c r="Z10" s="163">
        <v>7528985</v>
      </c>
      <c r="AA10" s="163">
        <v>7596923</v>
      </c>
      <c r="AB10" s="163">
        <v>8047825</v>
      </c>
      <c r="AC10" s="163">
        <v>8039086</v>
      </c>
      <c r="AD10" s="163">
        <v>8002605</v>
      </c>
      <c r="AE10" s="163">
        <v>7990193</v>
      </c>
      <c r="AF10" s="163">
        <v>7988413</v>
      </c>
      <c r="AG10" s="163">
        <v>8013747</v>
      </c>
      <c r="AH10" s="163">
        <v>8016956</v>
      </c>
      <c r="AI10" s="163">
        <v>7915658</v>
      </c>
      <c r="AJ10" s="163">
        <v>7887926</v>
      </c>
      <c r="AK10" s="163">
        <v>7830302</v>
      </c>
      <c r="AL10" s="163">
        <v>7840878</v>
      </c>
      <c r="AM10" s="163">
        <v>7876816</v>
      </c>
      <c r="AN10" s="163">
        <v>7894746</v>
      </c>
      <c r="AO10" s="163">
        <v>7928817</v>
      </c>
      <c r="AP10" s="163">
        <v>7968358</v>
      </c>
      <c r="AQ10" s="163">
        <v>7991610</v>
      </c>
      <c r="AR10" s="163">
        <v>8036439</v>
      </c>
      <c r="AS10" s="87"/>
      <c r="AT10" s="86"/>
      <c r="AV10" s="144"/>
      <c r="AW10" s="143"/>
      <c r="AX10" s="107"/>
      <c r="AY10" s="119"/>
      <c r="AZ10" s="125"/>
      <c r="BA10" s="125"/>
      <c r="BB10" s="118"/>
      <c r="BC10" s="118"/>
      <c r="BD10" s="118"/>
    </row>
    <row r="11" spans="1:58" s="2" customFormat="1" ht="15" x14ac:dyDescent="0.25">
      <c r="A11" s="143" t="s">
        <v>33</v>
      </c>
      <c r="B11" s="163">
        <v>5830748</v>
      </c>
      <c r="C11" s="163">
        <v>5911962</v>
      </c>
      <c r="D11" s="163">
        <v>6003963</v>
      </c>
      <c r="E11" s="163">
        <v>5973606</v>
      </c>
      <c r="F11" s="163">
        <v>6029234</v>
      </c>
      <c r="G11" s="163">
        <v>6082986</v>
      </c>
      <c r="H11" s="163">
        <v>6107696</v>
      </c>
      <c r="I11" s="163">
        <v>6253264</v>
      </c>
      <c r="J11" s="163">
        <v>6396060</v>
      </c>
      <c r="K11" s="163">
        <v>6442608</v>
      </c>
      <c r="L11" s="163">
        <v>6534121</v>
      </c>
      <c r="M11" s="163">
        <v>6631534</v>
      </c>
      <c r="N11" s="163">
        <v>6766034</v>
      </c>
      <c r="O11" s="163">
        <v>7016814</v>
      </c>
      <c r="P11" s="163">
        <v>7103618</v>
      </c>
      <c r="Q11" s="163">
        <v>7226455</v>
      </c>
      <c r="R11" s="163">
        <v>7338105</v>
      </c>
      <c r="S11" s="163">
        <v>7353187</v>
      </c>
      <c r="T11" s="163">
        <v>7461612</v>
      </c>
      <c r="U11" s="163">
        <v>7403497</v>
      </c>
      <c r="V11" s="163">
        <v>7530457</v>
      </c>
      <c r="W11" s="163">
        <v>6858716</v>
      </c>
      <c r="X11" s="163">
        <v>7384558</v>
      </c>
      <c r="Y11" s="163">
        <v>7458523</v>
      </c>
      <c r="Z11" s="163">
        <v>7586635</v>
      </c>
      <c r="AA11" s="163">
        <v>7839283</v>
      </c>
      <c r="AB11" s="163">
        <v>8219140</v>
      </c>
      <c r="AC11" s="163">
        <v>8537015</v>
      </c>
      <c r="AD11" s="163">
        <v>8672782</v>
      </c>
      <c r="AE11" s="163">
        <v>8882995</v>
      </c>
      <c r="AF11" s="163">
        <v>9229691</v>
      </c>
      <c r="AG11" s="163">
        <v>9229761</v>
      </c>
      <c r="AH11" s="163">
        <v>10169877</v>
      </c>
      <c r="AI11" s="163">
        <v>9758122</v>
      </c>
      <c r="AJ11" s="163">
        <v>9764231</v>
      </c>
      <c r="AK11" s="163">
        <v>9907877</v>
      </c>
      <c r="AL11" s="163">
        <v>9758030</v>
      </c>
      <c r="AM11" s="163">
        <v>10113609</v>
      </c>
      <c r="AN11" s="163">
        <v>9926085</v>
      </c>
      <c r="AO11" s="163">
        <v>10499823</v>
      </c>
      <c r="AP11" s="163">
        <v>10245136</v>
      </c>
      <c r="AQ11" s="163">
        <v>10510421</v>
      </c>
      <c r="AR11" s="163">
        <v>10696153</v>
      </c>
      <c r="AS11" s="87"/>
      <c r="AT11" s="86"/>
      <c r="AV11" s="144"/>
      <c r="AW11" s="143"/>
      <c r="AX11" s="107"/>
      <c r="AY11" s="119"/>
      <c r="AZ11" s="125"/>
      <c r="BA11" s="125"/>
      <c r="BB11" s="145"/>
      <c r="BC11" s="145"/>
      <c r="BD11" s="43"/>
    </row>
    <row r="12" spans="1:58" s="2" customFormat="1" ht="18.75" customHeight="1" x14ac:dyDescent="0.25">
      <c r="A12" s="166" t="s">
        <v>109</v>
      </c>
      <c r="B12" s="43"/>
      <c r="C12" s="43"/>
      <c r="D12" s="43"/>
      <c r="E12" s="43"/>
      <c r="F12" s="4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46"/>
      <c r="R12" s="146"/>
      <c r="S12" s="146"/>
      <c r="T12" s="146"/>
      <c r="U12" s="146"/>
      <c r="V12" s="82"/>
      <c r="W12" s="146"/>
      <c r="X12" s="146"/>
      <c r="Y12" s="146"/>
      <c r="Z12" s="146"/>
      <c r="AA12" s="147"/>
      <c r="AB12" s="146"/>
      <c r="AC12" s="146"/>
      <c r="AD12" s="126"/>
      <c r="AE12" s="148"/>
      <c r="AF12" s="149"/>
      <c r="AG12" s="146"/>
      <c r="AH12" s="100"/>
      <c r="AI12" s="146"/>
      <c r="AJ12" s="146"/>
      <c r="AK12" s="146"/>
      <c r="AL12" s="146"/>
      <c r="AM12" s="127"/>
      <c r="AN12" s="12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19"/>
      <c r="AZ12" s="125"/>
      <c r="BA12" s="125"/>
      <c r="BB12" s="145"/>
      <c r="BC12" s="145"/>
      <c r="BD12" s="43"/>
    </row>
    <row r="13" spans="1:58" s="2" customFormat="1" ht="15" x14ac:dyDescent="0.25">
      <c r="A13" s="150" t="s">
        <v>34</v>
      </c>
      <c r="B13" s="54"/>
      <c r="C13" s="54"/>
      <c r="D13" s="54"/>
      <c r="E13" s="54"/>
      <c r="F13" s="43"/>
      <c r="G13" s="133">
        <v>2015</v>
      </c>
      <c r="H13" s="151">
        <v>2016</v>
      </c>
      <c r="I13" s="151">
        <v>2017</v>
      </c>
      <c r="J13" s="151">
        <v>2018</v>
      </c>
      <c r="K13" s="151">
        <v>2019</v>
      </c>
      <c r="L13" s="151">
        <v>2020</v>
      </c>
      <c r="M13" s="133">
        <v>2021</v>
      </c>
      <c r="N13" s="151">
        <v>2022</v>
      </c>
      <c r="O13" s="151">
        <v>2023</v>
      </c>
      <c r="P13" s="133">
        <v>2024</v>
      </c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100"/>
      <c r="AI13" s="43"/>
      <c r="AJ13" s="43"/>
      <c r="AK13" s="43"/>
      <c r="AL13" s="43"/>
      <c r="AM13" s="128"/>
      <c r="AN13" s="12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52"/>
      <c r="BA13" s="129"/>
      <c r="BB13" s="153"/>
      <c r="BC13" s="153"/>
      <c r="BD13" s="43"/>
    </row>
    <row r="14" spans="1:58" s="2" customFormat="1" ht="15" x14ac:dyDescent="0.25">
      <c r="A14" s="143" t="s">
        <v>130</v>
      </c>
      <c r="B14" s="54"/>
      <c r="C14" s="54"/>
      <c r="D14" s="54"/>
      <c r="E14" s="54"/>
      <c r="F14" s="43"/>
      <c r="G14" s="163">
        <v>27187671</v>
      </c>
      <c r="H14" s="163">
        <v>27881415</v>
      </c>
      <c r="I14" s="163">
        <v>28829090</v>
      </c>
      <c r="J14" s="163">
        <v>30071541</v>
      </c>
      <c r="K14" s="163">
        <v>30274636</v>
      </c>
      <c r="L14" s="163">
        <v>29224340</v>
      </c>
      <c r="M14" s="163">
        <v>31253252</v>
      </c>
      <c r="N14" s="163">
        <v>31849731</v>
      </c>
      <c r="O14" s="163">
        <v>31549832</v>
      </c>
      <c r="P14" s="163">
        <v>31535285</v>
      </c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43"/>
      <c r="BA14" s="54"/>
      <c r="BB14" s="154"/>
      <c r="BC14" s="154"/>
      <c r="BD14" s="154"/>
      <c r="BE14"/>
      <c r="BF14"/>
    </row>
    <row r="15" spans="1:58" s="2" customFormat="1" ht="15" x14ac:dyDescent="0.25">
      <c r="A15" s="143" t="s">
        <v>33</v>
      </c>
      <c r="B15" s="54"/>
      <c r="C15" s="54"/>
      <c r="D15" s="54"/>
      <c r="E15" s="54"/>
      <c r="F15" s="43"/>
      <c r="G15" s="163">
        <v>23744263</v>
      </c>
      <c r="H15" s="163">
        <v>24498174</v>
      </c>
      <c r="I15" s="163">
        <v>26017128</v>
      </c>
      <c r="J15" s="163">
        <v>28153443</v>
      </c>
      <c r="K15" s="163">
        <v>29567001</v>
      </c>
      <c r="L15" s="163">
        <v>29224340</v>
      </c>
      <c r="M15" s="163">
        <v>32283779</v>
      </c>
      <c r="N15" s="163">
        <v>36088740</v>
      </c>
      <c r="O15" s="163">
        <v>39564221</v>
      </c>
      <c r="P15" s="163">
        <v>40359426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</row>
    <row r="16" spans="1:58" s="2" customFormat="1" ht="15" x14ac:dyDescent="0.25">
      <c r="A16" s="166" t="s">
        <v>108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</row>
    <row r="17" spans="1:56" s="2" customFormat="1" x14ac:dyDescent="0.2">
      <c r="A17" s="150" t="s">
        <v>35</v>
      </c>
      <c r="B17" s="133" t="s">
        <v>14</v>
      </c>
      <c r="C17" s="133" t="s">
        <v>15</v>
      </c>
      <c r="D17" s="133" t="s">
        <v>16</v>
      </c>
      <c r="E17" s="133" t="s">
        <v>17</v>
      </c>
      <c r="F17" s="133" t="s">
        <v>18</v>
      </c>
      <c r="G17" s="133" t="s">
        <v>19</v>
      </c>
      <c r="H17" s="133" t="s">
        <v>20</v>
      </c>
      <c r="I17" s="133" t="s">
        <v>21</v>
      </c>
      <c r="J17" s="133" t="s">
        <v>22</v>
      </c>
      <c r="K17" s="133" t="s">
        <v>23</v>
      </c>
      <c r="L17" s="133" t="s">
        <v>24</v>
      </c>
      <c r="M17" s="133" t="s">
        <v>25</v>
      </c>
      <c r="N17" s="133" t="s">
        <v>26</v>
      </c>
      <c r="O17" s="133" t="s">
        <v>27</v>
      </c>
      <c r="P17" s="133" t="s">
        <v>28</v>
      </c>
      <c r="Q17" s="133" t="s">
        <v>29</v>
      </c>
      <c r="R17" s="151" t="s">
        <v>30</v>
      </c>
      <c r="S17" s="151" t="s">
        <v>31</v>
      </c>
      <c r="T17" s="151" t="s">
        <v>32</v>
      </c>
      <c r="U17" s="151" t="s">
        <v>97</v>
      </c>
      <c r="V17" s="151" t="s">
        <v>101</v>
      </c>
      <c r="W17" s="151" t="s">
        <v>103</v>
      </c>
      <c r="X17" s="151" t="s">
        <v>104</v>
      </c>
      <c r="Y17" s="151" t="s">
        <v>105</v>
      </c>
      <c r="Z17" s="151" t="s">
        <v>115</v>
      </c>
      <c r="AA17" s="151" t="s">
        <v>117</v>
      </c>
      <c r="AB17" s="151" t="s">
        <v>118</v>
      </c>
      <c r="AC17" s="151" t="s">
        <v>119</v>
      </c>
      <c r="AD17" s="133" t="s">
        <v>120</v>
      </c>
      <c r="AE17" s="133" t="s">
        <v>121</v>
      </c>
      <c r="AF17" s="133" t="s">
        <v>122</v>
      </c>
      <c r="AG17" s="133" t="s">
        <v>123</v>
      </c>
      <c r="AH17" s="133" t="s">
        <v>124</v>
      </c>
      <c r="AI17" s="133" t="s">
        <v>125</v>
      </c>
      <c r="AJ17" s="133" t="s">
        <v>126</v>
      </c>
      <c r="AK17" s="133" t="s">
        <v>127</v>
      </c>
      <c r="AL17" s="133" t="s">
        <v>128</v>
      </c>
      <c r="AM17" s="133" t="s">
        <v>129</v>
      </c>
      <c r="AN17" s="133" t="s">
        <v>131</v>
      </c>
      <c r="AO17" s="133" t="s">
        <v>135</v>
      </c>
      <c r="AP17" s="133" t="s">
        <v>136</v>
      </c>
      <c r="AQ17" s="133" t="s">
        <v>139</v>
      </c>
      <c r="AR17" s="133" t="s">
        <v>140</v>
      </c>
      <c r="AS17" s="133"/>
      <c r="AT17" s="133"/>
      <c r="AU17" s="54"/>
      <c r="AV17" s="54"/>
      <c r="AW17" s="54"/>
      <c r="AX17" s="54"/>
      <c r="AY17" s="54"/>
      <c r="BB17" s="43"/>
      <c r="BC17" s="43"/>
      <c r="BD17" s="43"/>
    </row>
    <row r="18" spans="1:56" s="2" customFormat="1" ht="13.15" customHeight="1" x14ac:dyDescent="0.25">
      <c r="A18" s="143" t="s">
        <v>36</v>
      </c>
      <c r="B18" s="100">
        <v>20567.5</v>
      </c>
      <c r="C18" s="100">
        <v>20878.5</v>
      </c>
      <c r="D18" s="100">
        <v>20595.8</v>
      </c>
      <c r="E18" s="100">
        <v>20577.7</v>
      </c>
      <c r="F18" s="100">
        <v>20476</v>
      </c>
      <c r="G18" s="100">
        <v>20732.7</v>
      </c>
      <c r="H18" s="100">
        <v>20641.900000000001</v>
      </c>
      <c r="I18" s="100">
        <v>20885.099999999999</v>
      </c>
      <c r="J18" s="100">
        <v>21128.1</v>
      </c>
      <c r="K18" s="100">
        <v>21374.400000000001</v>
      </c>
      <c r="L18" s="100">
        <v>21237.599999999999</v>
      </c>
      <c r="M18" s="100">
        <v>21420</v>
      </c>
      <c r="N18" s="100">
        <v>21548.9</v>
      </c>
      <c r="O18" s="100">
        <v>21877.200000000001</v>
      </c>
      <c r="P18" s="100">
        <v>21850.9</v>
      </c>
      <c r="Q18" s="100">
        <v>22041.4</v>
      </c>
      <c r="R18" s="100">
        <v>22174.2</v>
      </c>
      <c r="S18" s="100">
        <v>22593.7</v>
      </c>
      <c r="T18" s="100">
        <v>22476.7</v>
      </c>
      <c r="U18" s="100">
        <v>22528.799999999999</v>
      </c>
      <c r="V18" s="100">
        <v>22604.7</v>
      </c>
      <c r="W18" s="100">
        <v>22498</v>
      </c>
      <c r="X18" s="100">
        <v>22476.799999999999</v>
      </c>
      <c r="Y18" s="100">
        <v>22390.400000000001</v>
      </c>
      <c r="Z18" s="100">
        <v>22576.799999999999</v>
      </c>
      <c r="AA18" s="100">
        <v>23021.8</v>
      </c>
      <c r="AB18" s="100">
        <v>23329.4</v>
      </c>
      <c r="AC18" s="100">
        <v>23989.200000000001</v>
      </c>
      <c r="AD18" s="100">
        <v>24660.1</v>
      </c>
      <c r="AE18" s="100">
        <v>26798.5</v>
      </c>
      <c r="AF18" s="54">
        <v>28402.7</v>
      </c>
      <c r="AG18" s="100">
        <v>29140.3</v>
      </c>
      <c r="AH18" s="100">
        <v>29503.5</v>
      </c>
      <c r="AI18" s="54">
        <v>29915.8</v>
      </c>
      <c r="AJ18" s="54">
        <v>29828.6</v>
      </c>
      <c r="AK18" s="99">
        <v>29496.2</v>
      </c>
      <c r="AL18" s="54">
        <v>29726.1</v>
      </c>
      <c r="AM18" s="54">
        <v>30168.9</v>
      </c>
      <c r="AN18" s="54">
        <v>30113.599999999999</v>
      </c>
      <c r="AO18" s="54">
        <v>30238.5</v>
      </c>
      <c r="AP18" s="54">
        <v>30725</v>
      </c>
      <c r="AQ18" s="54">
        <v>31305.200000000001</v>
      </c>
      <c r="AR18" s="54">
        <v>31318.6</v>
      </c>
      <c r="AS18" s="54"/>
      <c r="AT18" s="54"/>
      <c r="AV18" s="54"/>
      <c r="AW18" s="54"/>
      <c r="AX18" s="54"/>
      <c r="AY18" s="54"/>
      <c r="BB18" s="43"/>
      <c r="BC18" s="43"/>
      <c r="BD18" s="43"/>
    </row>
    <row r="19" spans="1:56" s="2" customFormat="1" x14ac:dyDescent="0.2">
      <c r="A19" s="167" t="s">
        <v>110</v>
      </c>
      <c r="B19" s="43"/>
      <c r="C19" s="43"/>
      <c r="D19" s="43"/>
      <c r="E19" s="43"/>
      <c r="F19" s="129">
        <f>F18/B18-1</f>
        <v>-4.4487662574449471E-3</v>
      </c>
      <c r="G19" s="129">
        <f t="shared" ref="G19:N19" si="10">G18/C18-1</f>
        <v>-6.9832602916876096E-3</v>
      </c>
      <c r="H19" s="129">
        <f t="shared" si="10"/>
        <v>2.2383204342633078E-3</v>
      </c>
      <c r="I19" s="129">
        <f t="shared" si="10"/>
        <v>1.4938501387424141E-2</v>
      </c>
      <c r="J19" s="129">
        <f t="shared" si="10"/>
        <v>3.1847040437585461E-2</v>
      </c>
      <c r="K19" s="129">
        <f t="shared" si="10"/>
        <v>3.0951106223501945E-2</v>
      </c>
      <c r="L19" s="129">
        <f t="shared" si="10"/>
        <v>2.8858777535013536E-2</v>
      </c>
      <c r="M19" s="129">
        <f t="shared" si="10"/>
        <v>2.5611560394731336E-2</v>
      </c>
      <c r="N19" s="129">
        <f t="shared" si="10"/>
        <v>1.9916603953976209E-2</v>
      </c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43"/>
      <c r="AS19" s="43"/>
      <c r="AT19" s="43"/>
      <c r="AU19" s="43"/>
      <c r="AV19" s="43"/>
      <c r="AW19" s="43"/>
      <c r="AX19" s="43"/>
      <c r="AY19" s="43"/>
      <c r="AZ19" s="54"/>
      <c r="BA19" s="43"/>
      <c r="BB19" s="43"/>
      <c r="BC19" s="43"/>
      <c r="BD19" s="43"/>
    </row>
    <row r="20" spans="1:56" s="2" customFormat="1" x14ac:dyDescent="0.2">
      <c r="A20" s="150" t="s">
        <v>37</v>
      </c>
      <c r="B20" s="54"/>
      <c r="C20" s="54"/>
      <c r="D20" s="54"/>
      <c r="E20" s="54"/>
      <c r="F20" s="43"/>
      <c r="G20" s="133">
        <v>2015</v>
      </c>
      <c r="H20" s="133">
        <v>2016</v>
      </c>
      <c r="I20" s="133">
        <v>2017</v>
      </c>
      <c r="J20" s="133">
        <v>2018</v>
      </c>
      <c r="K20" s="133">
        <v>2019</v>
      </c>
      <c r="L20" s="133">
        <v>2020</v>
      </c>
      <c r="M20" s="133">
        <v>2021</v>
      </c>
      <c r="N20" s="133">
        <v>2022</v>
      </c>
      <c r="O20" s="133">
        <v>2023</v>
      </c>
      <c r="P20" s="133">
        <v>2024</v>
      </c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</row>
    <row r="21" spans="1:56" s="2" customFormat="1" ht="24.6" customHeight="1" x14ac:dyDescent="0.2">
      <c r="A21" s="143" t="s">
        <v>38</v>
      </c>
      <c r="B21" s="54"/>
      <c r="C21" s="54"/>
      <c r="D21" s="54"/>
      <c r="E21" s="54"/>
      <c r="F21" s="155"/>
      <c r="G21" s="68">
        <v>2E-3</v>
      </c>
      <c r="H21" s="68">
        <f>SUM(F18:I18)/SUM(B18:E18)-1</f>
        <v>1.4064476304020967E-3</v>
      </c>
      <c r="I21" s="68">
        <f>SUM(J18:M18)/SUM(F18:I18)-1</f>
        <v>2.930294902925823E-2</v>
      </c>
      <c r="J21" s="68">
        <f>SUM(N18:Q18)/SUM(J18:M18)-1</f>
        <v>2.5344028482822356E-2</v>
      </c>
      <c r="K21" s="68">
        <f>SUM(R18:U18)/SUM(N18:Q18)-1</f>
        <v>2.811549455784812E-2</v>
      </c>
      <c r="L21" s="68">
        <f>SUM(V18:Y18)/SUM(R18:U18)-1</f>
        <v>2.1888443570143856E-3</v>
      </c>
      <c r="M21" s="68">
        <f>SUM(Z18:AC18)/SUM(V18:Y18)-1</f>
        <v>3.2758733754288949E-2</v>
      </c>
      <c r="N21" s="68">
        <f>SUM(AD18:AG18)/SUM(Z18:AC18)-1</f>
        <v>0.17310465661901153</v>
      </c>
      <c r="O21" s="68">
        <f>SUM(AH18:AK18)/SUM(AD18:AG18)-1</f>
        <v>8.9379421953439175E-2</v>
      </c>
      <c r="P21" s="68">
        <f>SUM(AL18:AO18)/SUM(AH18:AK18)-1</f>
        <v>1.2657470981716212E-2</v>
      </c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</row>
    <row r="22" spans="1:56" s="2" customFormat="1" ht="24.6" customHeight="1" x14ac:dyDescent="0.25">
      <c r="A22" s="115"/>
      <c r="B22" s="54"/>
      <c r="C22" s="54"/>
      <c r="D22" s="54"/>
      <c r="E22" s="54"/>
      <c r="F22" s="155"/>
      <c r="G22" s="68"/>
      <c r="H22" s="54"/>
      <c r="I22" s="54"/>
      <c r="J22" s="54"/>
      <c r="K22" s="54"/>
      <c r="L22" s="54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54"/>
      <c r="AO22" s="54"/>
      <c r="AP22" s="54"/>
      <c r="AQ22" s="54"/>
      <c r="AR22" s="54"/>
      <c r="AS22" s="54"/>
      <c r="AT22" s="54"/>
      <c r="AU22" s="54"/>
      <c r="AV22" s="156"/>
      <c r="AW22" s="54"/>
      <c r="AX22" s="54"/>
      <c r="AY22" s="43"/>
      <c r="AZ22" s="43"/>
      <c r="BA22" s="43"/>
      <c r="BB22" s="43"/>
      <c r="BC22" s="43"/>
      <c r="BD22" s="43"/>
    </row>
    <row r="23" spans="1:56" s="2" customFormat="1" ht="15" x14ac:dyDescent="0.25">
      <c r="A23" s="157"/>
      <c r="B23" s="43"/>
      <c r="C23" s="43"/>
      <c r="D23" s="43"/>
      <c r="E23" s="43"/>
      <c r="F23" s="43"/>
      <c r="G23" s="43"/>
      <c r="H23" s="158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54"/>
      <c r="AO23" s="54"/>
      <c r="AP23" s="54"/>
      <c r="AQ23" s="54"/>
      <c r="AR23" s="54"/>
      <c r="AS23" s="54"/>
      <c r="AT23" s="54"/>
      <c r="AU23" s="159"/>
      <c r="AV23" s="159"/>
      <c r="AW23" s="159"/>
      <c r="AX23" s="159"/>
      <c r="AY23" s="43"/>
      <c r="AZ23" s="43"/>
      <c r="BA23" s="43"/>
      <c r="BB23" s="43"/>
      <c r="BC23" s="43"/>
      <c r="BD23" s="43"/>
    </row>
    <row r="24" spans="1:56" s="2" customFormat="1" x14ac:dyDescent="0.2">
      <c r="A24" s="150" t="s">
        <v>39</v>
      </c>
      <c r="B24" s="133" t="s">
        <v>14</v>
      </c>
      <c r="C24" s="133" t="s">
        <v>15</v>
      </c>
      <c r="D24" s="133" t="s">
        <v>16</v>
      </c>
      <c r="E24" s="133" t="s">
        <v>17</v>
      </c>
      <c r="F24" s="133" t="s">
        <v>18</v>
      </c>
      <c r="G24" s="133" t="s">
        <v>19</v>
      </c>
      <c r="H24" s="133" t="s">
        <v>20</v>
      </c>
      <c r="I24" s="133" t="s">
        <v>21</v>
      </c>
      <c r="J24" s="133" t="s">
        <v>22</v>
      </c>
      <c r="K24" s="133" t="s">
        <v>23</v>
      </c>
      <c r="L24" s="133" t="s">
        <v>24</v>
      </c>
      <c r="M24" s="133" t="s">
        <v>25</v>
      </c>
      <c r="N24" s="133" t="s">
        <v>26</v>
      </c>
      <c r="O24" s="133" t="s">
        <v>27</v>
      </c>
      <c r="P24" s="133" t="s">
        <v>28</v>
      </c>
      <c r="Q24" s="133" t="s">
        <v>29</v>
      </c>
      <c r="R24" s="151" t="s">
        <v>30</v>
      </c>
      <c r="S24" s="151" t="s">
        <v>31</v>
      </c>
      <c r="T24" s="151" t="s">
        <v>32</v>
      </c>
      <c r="U24" s="151" t="s">
        <v>97</v>
      </c>
      <c r="V24" s="151" t="s">
        <v>101</v>
      </c>
      <c r="W24" s="151" t="s">
        <v>103</v>
      </c>
      <c r="X24" s="151" t="s">
        <v>104</v>
      </c>
      <c r="Y24" s="151" t="s">
        <v>105</v>
      </c>
      <c r="Z24" s="151" t="s">
        <v>115</v>
      </c>
      <c r="AA24" s="151" t="s">
        <v>117</v>
      </c>
      <c r="AB24" s="151" t="s">
        <v>118</v>
      </c>
      <c r="AC24" s="151" t="s">
        <v>119</v>
      </c>
      <c r="AD24" s="133" t="s">
        <v>120</v>
      </c>
      <c r="AE24" s="151" t="s">
        <v>121</v>
      </c>
      <c r="AF24" s="133" t="s">
        <v>122</v>
      </c>
      <c r="AG24" s="133" t="s">
        <v>123</v>
      </c>
      <c r="AH24" s="133" t="s">
        <v>124</v>
      </c>
      <c r="AI24" s="133" t="s">
        <v>125</v>
      </c>
      <c r="AJ24" s="133" t="s">
        <v>126</v>
      </c>
      <c r="AK24" s="133" t="s">
        <v>127</v>
      </c>
      <c r="AL24" s="133" t="s">
        <v>128</v>
      </c>
      <c r="AM24" s="133" t="s">
        <v>129</v>
      </c>
      <c r="AN24" s="133" t="s">
        <v>131</v>
      </c>
      <c r="AO24" s="133" t="s">
        <v>135</v>
      </c>
      <c r="AP24" s="133" t="s">
        <v>136</v>
      </c>
      <c r="AQ24" s="133" t="s">
        <v>139</v>
      </c>
      <c r="AR24" s="133" t="s">
        <v>140</v>
      </c>
      <c r="AS24" s="133"/>
      <c r="AT24" s="133"/>
      <c r="AU24" s="54"/>
      <c r="AV24" s="54"/>
      <c r="AW24" s="54"/>
      <c r="AX24" s="54"/>
      <c r="AY24" s="54"/>
      <c r="BB24" s="43"/>
      <c r="BC24" s="43"/>
      <c r="BD24" s="43"/>
    </row>
    <row r="25" spans="1:56" s="2" customFormat="1" ht="26.25" x14ac:dyDescent="0.25">
      <c r="A25" s="143" t="s">
        <v>40</v>
      </c>
      <c r="B25">
        <v>1.0049999999999999</v>
      </c>
      <c r="C25">
        <v>1.012</v>
      </c>
      <c r="D25">
        <v>1.0049999999999999</v>
      </c>
      <c r="E25">
        <v>0.99399999999999999</v>
      </c>
      <c r="F25">
        <v>0.995</v>
      </c>
      <c r="G25">
        <v>1.0009999999999999</v>
      </c>
      <c r="H25">
        <v>1.006</v>
      </c>
      <c r="I25">
        <v>1.02</v>
      </c>
      <c r="J25">
        <v>1.022</v>
      </c>
      <c r="K25">
        <v>1.028</v>
      </c>
      <c r="L25">
        <v>1.032</v>
      </c>
      <c r="M25">
        <v>1.026</v>
      </c>
      <c r="N25">
        <v>1.036</v>
      </c>
      <c r="O25">
        <v>1.0369999999999999</v>
      </c>
      <c r="P25">
        <v>1.04</v>
      </c>
      <c r="Q25">
        <v>1.036</v>
      </c>
      <c r="R25">
        <v>1.0620000000000001</v>
      </c>
      <c r="S25">
        <v>1.0409999999999999</v>
      </c>
      <c r="T25">
        <v>1.036</v>
      </c>
      <c r="U25">
        <v>1.0369999999999999</v>
      </c>
      <c r="V25">
        <v>1.0329999999999999</v>
      </c>
      <c r="W25">
        <v>1.0269999999999999</v>
      </c>
      <c r="X25">
        <v>1.018</v>
      </c>
      <c r="Y25">
        <v>1.0189999999999999</v>
      </c>
      <c r="Z25" s="160">
        <v>0.99199999999999999</v>
      </c>
      <c r="AA25">
        <v>1.014</v>
      </c>
      <c r="AB25">
        <v>1.0389999999999999</v>
      </c>
      <c r="AC25">
        <v>1.079</v>
      </c>
      <c r="AD25">
        <v>1.0449999999999999</v>
      </c>
      <c r="AE25">
        <v>1.1040000000000001</v>
      </c>
      <c r="AF25">
        <v>1.1339999999999999</v>
      </c>
      <c r="AG25">
        <v>1.101</v>
      </c>
      <c r="AH25">
        <v>1.1279999999999999</v>
      </c>
      <c r="AI25">
        <v>1.1240000000000001</v>
      </c>
      <c r="AJ25">
        <v>1.06</v>
      </c>
      <c r="AK25">
        <v>1.125</v>
      </c>
      <c r="AL25">
        <v>0.97699999999999998</v>
      </c>
      <c r="AM25">
        <v>1.04</v>
      </c>
      <c r="AN25">
        <v>1.006</v>
      </c>
      <c r="AO25" s="54">
        <v>1.052</v>
      </c>
      <c r="AP25" s="54">
        <v>1.03</v>
      </c>
      <c r="AQ25" s="54">
        <v>1.0309999999999999</v>
      </c>
      <c r="AR25" s="54">
        <v>1.052</v>
      </c>
      <c r="AS25" s="54"/>
      <c r="AT25" s="54"/>
      <c r="AV25" s="54"/>
      <c r="AW25" s="54"/>
      <c r="AX25" s="54"/>
      <c r="AY25" s="54"/>
      <c r="BB25" s="43"/>
      <c r="BC25" s="43"/>
      <c r="BD25" s="43"/>
    </row>
    <row r="26" spans="1:56" s="2" customFormat="1" ht="15" x14ac:dyDescent="0.25">
      <c r="A26" s="166" t="s">
        <v>111</v>
      </c>
      <c r="B26" s="151"/>
      <c r="C26" s="151"/>
      <c r="D26" s="151"/>
      <c r="E26" s="151"/>
      <c r="F26" s="15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  <c r="AJ26" s="161"/>
      <c r="AK26" s="161"/>
      <c r="AL26" s="161"/>
      <c r="AM26" s="161"/>
      <c r="AN26" s="161"/>
      <c r="AO26" s="161"/>
      <c r="AP26" s="161"/>
      <c r="AQ26" s="161"/>
      <c r="AR26" s="161"/>
      <c r="AS26" s="161"/>
      <c r="AT26" s="161"/>
      <c r="AU26" s="161"/>
      <c r="AV26" s="161"/>
      <c r="AW26" s="161"/>
      <c r="AX26" s="161"/>
      <c r="AY26" s="161"/>
      <c r="AZ26" s="161"/>
      <c r="BA26" s="54"/>
      <c r="BB26" s="43"/>
      <c r="BC26" s="43"/>
      <c r="BD26" s="43"/>
    </row>
    <row r="27" spans="1:56" s="2" customFormat="1" x14ac:dyDescent="0.2">
      <c r="A27" s="150" t="s">
        <v>41</v>
      </c>
      <c r="B27" s="54"/>
      <c r="C27" s="54"/>
      <c r="D27" s="54"/>
      <c r="E27" s="54"/>
      <c r="F27" s="43"/>
      <c r="G27" s="133">
        <v>2015</v>
      </c>
      <c r="H27" s="133">
        <v>2016</v>
      </c>
      <c r="I27" s="133">
        <v>2017</v>
      </c>
      <c r="J27" s="133">
        <v>2018</v>
      </c>
      <c r="K27" s="133">
        <v>2019</v>
      </c>
      <c r="L27" s="133">
        <v>2020</v>
      </c>
      <c r="M27" s="133">
        <v>2021</v>
      </c>
      <c r="N27" s="133">
        <v>2022</v>
      </c>
      <c r="O27" s="133">
        <v>2023</v>
      </c>
      <c r="P27" s="133">
        <v>2024</v>
      </c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</row>
    <row r="28" spans="1:56" s="2" customFormat="1" ht="15" x14ac:dyDescent="0.25">
      <c r="A28" s="143" t="s">
        <v>42</v>
      </c>
      <c r="B28" s="54"/>
      <c r="C28" s="54"/>
      <c r="D28" s="54"/>
      <c r="E28" s="54"/>
      <c r="F28" s="43"/>
      <c r="G28" s="160">
        <v>1.004</v>
      </c>
      <c r="H28" s="160">
        <v>1.006</v>
      </c>
      <c r="I28" s="160">
        <v>1.0269999999999999</v>
      </c>
      <c r="J28" s="160">
        <v>1.0369999999999999</v>
      </c>
      <c r="K28" s="160">
        <v>1.0429999999999999</v>
      </c>
      <c r="L28" s="160">
        <v>1.024</v>
      </c>
      <c r="M28" s="160">
        <v>1.0329999999999999</v>
      </c>
      <c r="N28" s="160">
        <v>1.097</v>
      </c>
      <c r="O28" s="160">
        <v>1.107</v>
      </c>
      <c r="P28" s="160">
        <v>1.0209999999999999</v>
      </c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</row>
    <row r="29" spans="1:56" s="2" customFormat="1" ht="15" x14ac:dyDescent="0.25">
      <c r="A29" s="166" t="s">
        <v>112</v>
      </c>
      <c r="B29" s="130"/>
      <c r="C29" s="130"/>
      <c r="D29" s="130"/>
      <c r="E29" s="130"/>
      <c r="F29" s="130"/>
      <c r="G29" s="162"/>
      <c r="H29" s="130"/>
      <c r="I29" s="130"/>
      <c r="J29" s="130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</row>
    <row r="30" spans="1:56" hidden="1" x14ac:dyDescent="0.2">
      <c r="B30" s="130"/>
      <c r="C30" s="130"/>
      <c r="D30" s="130"/>
      <c r="E30" s="130"/>
      <c r="F30" s="130"/>
      <c r="G30" s="130"/>
      <c r="H30" s="130"/>
      <c r="I30" s="130"/>
      <c r="J30" s="130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3"/>
      <c r="BA30" s="3"/>
      <c r="BB30" s="3"/>
      <c r="BC30" s="3"/>
      <c r="BD30" s="3"/>
    </row>
    <row r="31" spans="1:56" hidden="1" x14ac:dyDescent="0.2">
      <c r="B31" s="130"/>
      <c r="C31" s="130"/>
      <c r="D31" s="130"/>
      <c r="E31" s="130"/>
      <c r="F31" s="130"/>
      <c r="G31" s="130"/>
      <c r="H31" s="130"/>
      <c r="I31" s="130"/>
      <c r="J31" s="130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3"/>
      <c r="BA31" s="3"/>
      <c r="BB31" s="3"/>
      <c r="BC31" s="3"/>
      <c r="BD31" s="3"/>
    </row>
  </sheetData>
  <mergeCells count="22">
    <mergeCell ref="AO1:AO2"/>
    <mergeCell ref="A1:A2"/>
    <mergeCell ref="G1:J1"/>
    <mergeCell ref="B1:E1"/>
    <mergeCell ref="F1:F2"/>
    <mergeCell ref="K1:K2"/>
    <mergeCell ref="AZ1:BD1"/>
    <mergeCell ref="L1:O1"/>
    <mergeCell ref="P1:P2"/>
    <mergeCell ref="U1:U2"/>
    <mergeCell ref="Z1:Z2"/>
    <mergeCell ref="Q1:S1"/>
    <mergeCell ref="V1:X1"/>
    <mergeCell ref="AA1:AD1"/>
    <mergeCell ref="AE1:AE2"/>
    <mergeCell ref="AF1:AI1"/>
    <mergeCell ref="AJ1:AJ2"/>
    <mergeCell ref="AP1:AS1"/>
    <mergeCell ref="AU1:AX1"/>
    <mergeCell ref="AY1:AY2"/>
    <mergeCell ref="AT1:AT2"/>
    <mergeCell ref="AK1:AN1"/>
  </mergeCells>
  <phoneticPr fontId="27" type="noConversion"/>
  <hyperlinks>
    <hyperlink ref="A19" r:id="rId1" display="https://data.stat.gov.lv/pxweb/lv/OSP_PUB/START__VEK__PC__PCI/PCI030c?s=pci030c&amp;" xr:uid="{EB4B5468-D75B-4F89-8A69-CACDABAA83C4}"/>
    <hyperlink ref="A26" r:id="rId2" display="https://data.stat.gov.lv/pxweb/lv/OSP_PUB/START__VEK__IS__ISI/ISI040c?s=isi040c&amp;" xr:uid="{DC5F5F0A-D930-4D8F-BCED-20FA79C2169F}"/>
    <hyperlink ref="A29" r:id="rId3" display="https://data.stat.gov.lv/pxweb/lv/OSP_PUB/START__VEK__IK__IKP/IKP100?s=ikp100&amp;" xr:uid="{B73D42DA-AB67-4C97-98D4-7620F1F6E674}"/>
    <hyperlink ref="A12" r:id="rId4" display="https://data.stat.gov.lv/pxweb/lv/OSP_PUB/START__VEK__IS__ISP/ISP010c" xr:uid="{77C2ADDC-4865-4A9F-A53E-9EF53B99F5B2}"/>
    <hyperlink ref="A16" r:id="rId5" display="https://data.stat.gov.lv/pxweb/lv/OSP_PUB/START__VEK__IK__IKP/IKP020?s=ikp020&amp;" xr:uid="{AA0556B4-7329-4EA3-AE9E-0CD343643D4C}"/>
  </hyperlinks>
  <pageMargins left="0.70866141732283472" right="0.70866141732283472" top="0.74803149606299213" bottom="0.74803149606299213" header="0.31496062992125984" footer="0.31496062992125984"/>
  <pageSetup paperSize="9" scale="73" orientation="landscape" horizontalDpi="300" verticalDpi="30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apa2">
    <pageSetUpPr fitToPage="1"/>
  </sheetPr>
  <dimension ref="A1:BE32"/>
  <sheetViews>
    <sheetView showGridLines="0" zoomScale="80" zoomScaleNormal="80" workbookViewId="0">
      <pane xSplit="1" topLeftCell="AA1" activePane="topRight" state="frozen"/>
      <selection pane="topRight" sqref="A1:A2"/>
    </sheetView>
  </sheetViews>
  <sheetFormatPr defaultColWidth="0" defaultRowHeight="12.75" zeroHeight="1" x14ac:dyDescent="0.2"/>
  <cols>
    <col min="1" max="1" width="34.28515625" style="3" customWidth="1"/>
    <col min="2" max="5" width="9.7109375" style="54" customWidth="1"/>
    <col min="6" max="6" width="10" style="54" customWidth="1"/>
    <col min="7" max="7" width="10.7109375" style="54" customWidth="1"/>
    <col min="8" max="8" width="11.28515625" style="54" customWidth="1"/>
    <col min="9" max="11" width="11" style="54" customWidth="1"/>
    <col min="12" max="12" width="11.28515625" style="54" customWidth="1"/>
    <col min="13" max="13" width="10.7109375" style="54" customWidth="1"/>
    <col min="14" max="14" width="11.5703125" style="54" customWidth="1"/>
    <col min="15" max="15" width="11.7109375" style="54" customWidth="1"/>
    <col min="16" max="16" width="10.28515625" style="54" customWidth="1"/>
    <col min="17" max="17" width="9.7109375" style="54" customWidth="1"/>
    <col min="18" max="19" width="10.28515625" style="54" customWidth="1"/>
    <col min="20" max="21" width="9.7109375" style="54" customWidth="1"/>
    <col min="22" max="22" width="10.28515625" style="105" customWidth="1"/>
    <col min="23" max="23" width="10" style="105" customWidth="1"/>
    <col min="24" max="24" width="9.7109375" style="105" customWidth="1"/>
    <col min="25" max="25" width="10.7109375" style="105" customWidth="1"/>
    <col min="26" max="26" width="9.42578125" style="105" customWidth="1"/>
    <col min="27" max="27" width="10.28515625" style="105" customWidth="1"/>
    <col min="28" max="28" width="10.42578125" style="105" customWidth="1"/>
    <col min="29" max="29" width="10" style="105" customWidth="1"/>
    <col min="30" max="30" width="11.28515625" style="105" customWidth="1"/>
    <col min="31" max="32" width="9" style="105" customWidth="1"/>
    <col min="33" max="33" width="11.5703125" style="4" customWidth="1"/>
    <col min="34" max="34" width="11" style="4" customWidth="1"/>
    <col min="35" max="35" width="12" style="4" customWidth="1"/>
    <col min="36" max="36" width="12.28515625" style="4" customWidth="1"/>
    <col min="37" max="37" width="10.7109375" style="4" customWidth="1"/>
    <col min="38" max="38" width="12.28515625" style="4" customWidth="1"/>
    <col min="39" max="39" width="13.28515625" style="4" customWidth="1"/>
    <col min="40" max="40" width="9" style="4" customWidth="1"/>
    <col min="41" max="46" width="11.28515625" style="4" customWidth="1"/>
    <col min="47" max="51" width="9" style="4" customWidth="1"/>
    <col min="52" max="52" width="9.28515625" style="5" customWidth="1"/>
    <col min="53" max="53" width="10.5703125" style="5" customWidth="1"/>
    <col min="54" max="56" width="9.28515625" style="5" customWidth="1"/>
    <col min="57" max="16384" width="9.28515625" style="2" hidden="1"/>
  </cols>
  <sheetData>
    <row r="1" spans="1:57" ht="14.65" customHeight="1" x14ac:dyDescent="0.2">
      <c r="A1" s="183" t="s">
        <v>43</v>
      </c>
      <c r="B1" s="181" t="s">
        <v>44</v>
      </c>
      <c r="C1" s="182"/>
      <c r="D1" s="182"/>
      <c r="E1" s="182"/>
      <c r="F1" s="173">
        <v>2016</v>
      </c>
      <c r="G1" s="181" t="s">
        <v>45</v>
      </c>
      <c r="H1" s="182"/>
      <c r="I1" s="182"/>
      <c r="J1" s="185"/>
      <c r="K1" s="173">
        <v>2017</v>
      </c>
      <c r="L1" s="170" t="s">
        <v>46</v>
      </c>
      <c r="M1" s="171"/>
      <c r="N1" s="171"/>
      <c r="O1" s="172"/>
      <c r="P1" s="173">
        <v>2018</v>
      </c>
      <c r="Q1" s="170" t="s">
        <v>98</v>
      </c>
      <c r="R1" s="171"/>
      <c r="S1" s="171"/>
      <c r="T1" s="172"/>
      <c r="U1" s="173">
        <v>2019</v>
      </c>
      <c r="V1" s="170" t="s">
        <v>102</v>
      </c>
      <c r="W1" s="171"/>
      <c r="X1" s="171"/>
      <c r="Y1" s="172"/>
      <c r="Z1" s="173">
        <v>2020</v>
      </c>
      <c r="AA1" s="170" t="s">
        <v>116</v>
      </c>
      <c r="AB1" s="171"/>
      <c r="AC1" s="171"/>
      <c r="AD1" s="172"/>
      <c r="AE1" s="178">
        <v>2021</v>
      </c>
      <c r="AF1" s="175">
        <v>2022</v>
      </c>
      <c r="AG1" s="176"/>
      <c r="AH1" s="176"/>
      <c r="AI1" s="177"/>
      <c r="AJ1" s="178"/>
      <c r="AK1" s="186">
        <v>2023</v>
      </c>
      <c r="AL1" s="187"/>
      <c r="AM1" s="187"/>
      <c r="AN1" s="188"/>
      <c r="AO1" s="178">
        <v>2023</v>
      </c>
      <c r="AP1" s="175">
        <v>2024</v>
      </c>
      <c r="AQ1" s="176"/>
      <c r="AR1" s="176"/>
      <c r="AS1" s="177"/>
      <c r="AT1" s="178">
        <v>2024</v>
      </c>
      <c r="AU1" s="175">
        <v>2025</v>
      </c>
      <c r="AV1" s="176"/>
      <c r="AW1" s="176"/>
      <c r="AX1" s="177"/>
      <c r="AY1" s="178">
        <v>2025</v>
      </c>
      <c r="AZ1" s="168" t="s">
        <v>138</v>
      </c>
      <c r="BA1" s="169"/>
      <c r="BB1" s="169"/>
      <c r="BC1" s="169"/>
      <c r="BD1" s="169"/>
    </row>
    <row r="2" spans="1:57" ht="14.65" customHeight="1" x14ac:dyDescent="0.2">
      <c r="A2" s="184"/>
      <c r="B2" s="1" t="s">
        <v>4</v>
      </c>
      <c r="C2" s="1" t="s">
        <v>5</v>
      </c>
      <c r="D2" s="1" t="s">
        <v>6</v>
      </c>
      <c r="E2" s="1" t="s">
        <v>7</v>
      </c>
      <c r="F2" s="174"/>
      <c r="G2" s="1" t="s">
        <v>4</v>
      </c>
      <c r="H2" s="1" t="s">
        <v>5</v>
      </c>
      <c r="I2" s="1" t="s">
        <v>6</v>
      </c>
      <c r="J2" s="1" t="s">
        <v>7</v>
      </c>
      <c r="K2" s="174"/>
      <c r="L2" s="1" t="s">
        <v>4</v>
      </c>
      <c r="M2" s="1" t="s">
        <v>5</v>
      </c>
      <c r="N2" s="1" t="s">
        <v>6</v>
      </c>
      <c r="O2" s="1" t="s">
        <v>7</v>
      </c>
      <c r="P2" s="174"/>
      <c r="Q2" s="1" t="s">
        <v>4</v>
      </c>
      <c r="R2" s="1" t="s">
        <v>5</v>
      </c>
      <c r="S2" s="1" t="s">
        <v>6</v>
      </c>
      <c r="T2" s="1" t="s">
        <v>7</v>
      </c>
      <c r="U2" s="174"/>
      <c r="V2" s="1" t="s">
        <v>4</v>
      </c>
      <c r="W2" s="1" t="s">
        <v>5</v>
      </c>
      <c r="X2" s="1" t="s">
        <v>6</v>
      </c>
      <c r="Y2" s="1" t="s">
        <v>7</v>
      </c>
      <c r="Z2" s="174"/>
      <c r="AA2" s="1" t="s">
        <v>4</v>
      </c>
      <c r="AB2" s="1" t="s">
        <v>5</v>
      </c>
      <c r="AC2" s="1" t="s">
        <v>6</v>
      </c>
      <c r="AD2" s="1" t="s">
        <v>7</v>
      </c>
      <c r="AE2" s="174"/>
      <c r="AF2" s="1" t="s">
        <v>4</v>
      </c>
      <c r="AG2" s="1" t="s">
        <v>5</v>
      </c>
      <c r="AH2" s="1" t="s">
        <v>6</v>
      </c>
      <c r="AI2" s="1" t="s">
        <v>7</v>
      </c>
      <c r="AJ2" s="174"/>
      <c r="AK2" s="1" t="s">
        <v>4</v>
      </c>
      <c r="AL2" s="1" t="s">
        <v>5</v>
      </c>
      <c r="AM2" s="1" t="s">
        <v>6</v>
      </c>
      <c r="AN2" s="1" t="s">
        <v>7</v>
      </c>
      <c r="AO2" s="174"/>
      <c r="AP2" s="7" t="s">
        <v>4</v>
      </c>
      <c r="AQ2" s="7" t="s">
        <v>5</v>
      </c>
      <c r="AR2" s="7" t="s">
        <v>6</v>
      </c>
      <c r="AS2" s="7" t="s">
        <v>7</v>
      </c>
      <c r="AT2" s="174"/>
      <c r="AU2" s="7" t="s">
        <v>4</v>
      </c>
      <c r="AV2" s="7" t="s">
        <v>5</v>
      </c>
      <c r="AW2" s="7" t="s">
        <v>6</v>
      </c>
      <c r="AX2" s="7" t="s">
        <v>7</v>
      </c>
      <c r="AY2" s="174"/>
      <c r="AZ2" s="36">
        <v>2025</v>
      </c>
      <c r="BA2" s="36">
        <v>2026</v>
      </c>
      <c r="BB2" s="36">
        <v>2027</v>
      </c>
      <c r="BC2" s="36">
        <v>2028</v>
      </c>
      <c r="BD2" s="36">
        <v>2029</v>
      </c>
      <c r="BE2" s="36">
        <v>2028</v>
      </c>
    </row>
    <row r="3" spans="1:57" x14ac:dyDescent="0.2">
      <c r="A3" s="8" t="s">
        <v>47</v>
      </c>
      <c r="B3" s="8">
        <f>F10/B10-1</f>
        <v>3.8103568090867679E-2</v>
      </c>
      <c r="C3" s="8">
        <f t="shared" ref="C3:E4" si="0">G10/C10-1</f>
        <v>2.8020377542480546E-2</v>
      </c>
      <c r="D3" s="8">
        <f t="shared" si="0"/>
        <v>1.1688211780962465E-2</v>
      </c>
      <c r="E3" s="8">
        <f t="shared" si="0"/>
        <v>2.6310509359562584E-2</v>
      </c>
      <c r="F3" s="9">
        <f>H14/G14-1</f>
        <v>2.5516860197403402E-2</v>
      </c>
      <c r="G3" s="8">
        <f>J10/F10-1</f>
        <v>2.5914767861388466E-2</v>
      </c>
      <c r="H3" s="8">
        <f t="shared" ref="H3:J4" si="1">K10/G10-1</f>
        <v>2.7554897100025011E-2</v>
      </c>
      <c r="I3" s="8">
        <f t="shared" si="1"/>
        <v>3.7279669391788728E-2</v>
      </c>
      <c r="J3" s="8">
        <f t="shared" si="1"/>
        <v>3.3557481798622613E-2</v>
      </c>
      <c r="K3" s="9">
        <f>I14/H14-1</f>
        <v>3.3989487262393148E-2</v>
      </c>
      <c r="L3" s="8">
        <f t="shared" ref="L3:N4" si="2">N10/J10-1</f>
        <v>3.5262967900018483E-2</v>
      </c>
      <c r="M3" s="8">
        <f t="shared" si="2"/>
        <v>4.4949283111458849E-2</v>
      </c>
      <c r="N3" s="8">
        <f t="shared" si="2"/>
        <v>4.1234994751410792E-2</v>
      </c>
      <c r="O3" s="8">
        <f>Q10/M10-1</f>
        <v>4.1871983482094421E-2</v>
      </c>
      <c r="P3" s="19">
        <f>J14/I14-1</f>
        <v>4.3097128629450365E-2</v>
      </c>
      <c r="Q3" s="42">
        <f t="shared" ref="Q3:T4" si="3">R10/N10-1</f>
        <v>2.8185259060474088E-2</v>
      </c>
      <c r="R3" s="42">
        <f t="shared" si="3"/>
        <v>1.1093659658093502E-2</v>
      </c>
      <c r="S3" s="42">
        <f t="shared" si="3"/>
        <v>9.3098206416843965E-3</v>
      </c>
      <c r="T3" s="42">
        <f t="shared" si="3"/>
        <v>-5.6997314599078752E-3</v>
      </c>
      <c r="U3" s="19">
        <f>K14/J14-1</f>
        <v>6.7537277188423062E-3</v>
      </c>
      <c r="V3" s="42">
        <f t="shared" ref="V3:Y4" si="4">V10/R10-1</f>
        <v>-8.4544715070147269E-3</v>
      </c>
      <c r="W3" s="42">
        <f t="shared" si="4"/>
        <v>-0.10480130693656342</v>
      </c>
      <c r="X3" s="42">
        <f t="shared" si="4"/>
        <v>-1.3210899427169021E-2</v>
      </c>
      <c r="Y3" s="42">
        <f t="shared" si="4"/>
        <v>-2.7901002265148245E-3</v>
      </c>
      <c r="Z3" s="19">
        <f>L14/K14-1</f>
        <v>-3.469227507805539E-2</v>
      </c>
      <c r="AA3" s="42">
        <f t="shared" ref="AA3:AD4" si="5">Z10/V10-1</f>
        <v>3.161784642893517E-3</v>
      </c>
      <c r="AB3" s="42">
        <f t="shared" si="5"/>
        <v>0.12412362377803765</v>
      </c>
      <c r="AC3" s="42">
        <f t="shared" si="5"/>
        <v>7.5402048493028007E-2</v>
      </c>
      <c r="AD3" s="42">
        <f t="shared" si="5"/>
        <v>6.9752321520008875E-2</v>
      </c>
      <c r="AE3" s="19">
        <f>M14/L14-1</f>
        <v>6.9425417306259174E-2</v>
      </c>
      <c r="AF3" s="42">
        <f t="shared" ref="AF3:AI4" si="6">AD10/Z10-1</f>
        <v>6.2906221754990943E-2</v>
      </c>
      <c r="AG3" s="42">
        <f t="shared" si="6"/>
        <v>5.1767011459771251E-2</v>
      </c>
      <c r="AH3" s="42">
        <f t="shared" si="6"/>
        <v>-7.3823672855709566E-3</v>
      </c>
      <c r="AI3" s="42">
        <f t="shared" si="6"/>
        <v>-3.1519752369858489E-3</v>
      </c>
      <c r="AJ3" s="19">
        <f>N14/M14-1</f>
        <v>1.9085341902980169E-2</v>
      </c>
      <c r="AK3" s="42">
        <f t="shared" ref="AK3:AN4" si="7">AH10/AD10-1</f>
        <v>1.7932910595988005E-3</v>
      </c>
      <c r="AL3" s="42">
        <f t="shared" si="7"/>
        <v>-9.3283103424410818E-3</v>
      </c>
      <c r="AM3" s="42">
        <f t="shared" si="7"/>
        <v>-1.2579094245627975E-2</v>
      </c>
      <c r="AN3" s="42">
        <f t="shared" si="7"/>
        <v>-2.2891289180953733E-2</v>
      </c>
      <c r="AO3" s="19">
        <f>O14/N14-1</f>
        <v>-9.4160606882363052E-3</v>
      </c>
      <c r="AP3" s="42">
        <f t="shared" ref="AP3:AS4" si="8">AL10/AH10-1</f>
        <v>-2.1963198999720102E-2</v>
      </c>
      <c r="AQ3" s="42">
        <f t="shared" si="8"/>
        <v>-4.9069830960357663E-3</v>
      </c>
      <c r="AR3" s="42">
        <f t="shared" si="8"/>
        <v>8.6461257369818689E-4</v>
      </c>
      <c r="AS3" s="42">
        <f t="shared" si="8"/>
        <v>1.2581251655427783E-2</v>
      </c>
      <c r="AT3" s="19">
        <f>P14/O14-1</f>
        <v>-4.6108010971346314E-4</v>
      </c>
      <c r="AU3" s="42">
        <f t="shared" ref="AU3:AW4" si="9">AP10/AL10-1</f>
        <v>1.6258383308603852E-2</v>
      </c>
      <c r="AV3" s="42">
        <f t="shared" si="9"/>
        <v>1.4573655141874475E-2</v>
      </c>
      <c r="AW3" s="42">
        <f t="shared" si="9"/>
        <v>1.7947759180599432E-2</v>
      </c>
      <c r="AX3" s="140"/>
      <c r="AY3" s="141"/>
      <c r="AZ3" s="98">
        <v>1.0999999999999999E-2</v>
      </c>
      <c r="BA3" s="98">
        <v>2.1000000000000001E-2</v>
      </c>
      <c r="BB3" s="98">
        <v>2.1999999999999999E-2</v>
      </c>
      <c r="BC3" s="98">
        <v>2.1999999999999999E-2</v>
      </c>
      <c r="BD3" s="98">
        <v>2.1999999999999999E-2</v>
      </c>
      <c r="BE3" s="98">
        <v>2.3E-2</v>
      </c>
    </row>
    <row r="4" spans="1:57" x14ac:dyDescent="0.2">
      <c r="A4" s="11" t="s">
        <v>48</v>
      </c>
      <c r="B4" s="11">
        <f>F11/B11-1</f>
        <v>3.404125851434503E-2</v>
      </c>
      <c r="C4" s="11">
        <f t="shared" si="0"/>
        <v>2.8928467402192348E-2</v>
      </c>
      <c r="D4" s="11">
        <f t="shared" si="0"/>
        <v>1.7277421596368914E-2</v>
      </c>
      <c r="E4" s="11">
        <f t="shared" si="0"/>
        <v>4.6815608528583796E-2</v>
      </c>
      <c r="F4" s="12">
        <f>H15/G15-1</f>
        <v>3.1751290827598977E-2</v>
      </c>
      <c r="G4" s="11">
        <f>J11/F11-1</f>
        <v>6.0841227923812635E-2</v>
      </c>
      <c r="H4" s="11">
        <f t="shared" si="1"/>
        <v>5.9119320675733888E-2</v>
      </c>
      <c r="I4" s="11">
        <f t="shared" si="1"/>
        <v>6.9817653006960301E-2</v>
      </c>
      <c r="J4" s="11">
        <f t="shared" si="1"/>
        <v>6.0491608862187851E-2</v>
      </c>
      <c r="K4" s="12">
        <f>I15/H15-1</f>
        <v>6.2002743551417439E-2</v>
      </c>
      <c r="L4" s="11">
        <f t="shared" si="2"/>
        <v>5.7844047741891114E-2</v>
      </c>
      <c r="M4" s="11">
        <f t="shared" si="2"/>
        <v>8.9126328964916013E-2</v>
      </c>
      <c r="N4" s="11">
        <f t="shared" si="2"/>
        <v>8.7157400360354575E-2</v>
      </c>
      <c r="O4" s="11">
        <f>Q11/M11-1</f>
        <v>8.9710917564473025E-2</v>
      </c>
      <c r="P4" s="14">
        <f>J15/I15-1</f>
        <v>8.2111868765837537E-2</v>
      </c>
      <c r="Q4" s="45">
        <f t="shared" si="3"/>
        <v>8.4550417571061631E-2</v>
      </c>
      <c r="R4" s="45">
        <f t="shared" si="3"/>
        <v>4.7938138306074629E-2</v>
      </c>
      <c r="S4" s="45">
        <f t="shared" si="3"/>
        <v>5.039600947010392E-2</v>
      </c>
      <c r="T4" s="45">
        <f t="shared" si="3"/>
        <v>2.449914930626429E-2</v>
      </c>
      <c r="U4" s="14">
        <f>K15/J15-1</f>
        <v>5.0209063239618601E-2</v>
      </c>
      <c r="V4" s="45">
        <f t="shared" si="4"/>
        <v>2.621276201417122E-2</v>
      </c>
      <c r="W4" s="45">
        <f t="shared" si="4"/>
        <v>-6.7245807838152372E-2</v>
      </c>
      <c r="X4" s="45">
        <f t="shared" si="4"/>
        <v>-1.0326722965493196E-2</v>
      </c>
      <c r="Y4" s="45">
        <f t="shared" si="4"/>
        <v>7.4324336188695828E-3</v>
      </c>
      <c r="Z4" s="14">
        <f>L15/K15-1</f>
        <v>-1.1589305252839188E-2</v>
      </c>
      <c r="AA4" s="45">
        <f t="shared" si="5"/>
        <v>7.460105010891116E-3</v>
      </c>
      <c r="AB4" s="45">
        <f t="shared" si="5"/>
        <v>0.14296655525611501</v>
      </c>
      <c r="AC4" s="45">
        <f t="shared" si="5"/>
        <v>0.11301719073775307</v>
      </c>
      <c r="AD4" s="45">
        <f t="shared" si="5"/>
        <v>0.14459860216292153</v>
      </c>
      <c r="AE4" s="14">
        <f>M15/L15-1</f>
        <v>0.10468804428089729</v>
      </c>
      <c r="AF4" s="45">
        <f t="shared" si="6"/>
        <v>0.14316584361841578</v>
      </c>
      <c r="AG4" s="45">
        <f t="shared" si="6"/>
        <v>0.13313870669039507</v>
      </c>
      <c r="AH4" s="45">
        <f t="shared" si="6"/>
        <v>0.12295094133936146</v>
      </c>
      <c r="AI4" s="45">
        <f t="shared" si="6"/>
        <v>8.1146161743888223E-2</v>
      </c>
      <c r="AJ4" s="14">
        <f>N15/M15-1</f>
        <v>0.11785983914708376</v>
      </c>
      <c r="AK4" s="45">
        <f t="shared" si="7"/>
        <v>0.17261992749270072</v>
      </c>
      <c r="AL4" s="45">
        <f t="shared" si="7"/>
        <v>9.851711050158185E-2</v>
      </c>
      <c r="AM4" s="45">
        <f t="shared" si="7"/>
        <v>5.7915264985577419E-2</v>
      </c>
      <c r="AN4" s="45">
        <f t="shared" si="7"/>
        <v>7.3470591492022397E-2</v>
      </c>
      <c r="AO4" s="14">
        <f>O15/N15-1</f>
        <v>9.6303750144782096E-2</v>
      </c>
      <c r="AP4" s="45">
        <f t="shared" si="8"/>
        <v>-4.0496753303899347E-2</v>
      </c>
      <c r="AQ4" s="45">
        <f t="shared" si="8"/>
        <v>3.6429858122290382E-2</v>
      </c>
      <c r="AR4" s="45">
        <f t="shared" si="8"/>
        <v>1.6576215781867409E-2</v>
      </c>
      <c r="AS4" s="45">
        <f t="shared" si="8"/>
        <v>5.9744988759953266E-2</v>
      </c>
      <c r="AT4" s="14">
        <f>P15/O15-1</f>
        <v>2.0099094077954849E-2</v>
      </c>
      <c r="AU4" s="45">
        <f t="shared" si="9"/>
        <v>4.9918477397589367E-2</v>
      </c>
      <c r="AV4" s="45">
        <f t="shared" si="9"/>
        <v>3.9235449976363634E-2</v>
      </c>
      <c r="AW4" s="45">
        <f t="shared" si="9"/>
        <v>7.7580234301842133E-2</v>
      </c>
      <c r="AX4" s="134"/>
      <c r="AY4" s="136"/>
      <c r="AZ4" s="44">
        <v>4.3999999999999997E-2</v>
      </c>
      <c r="BA4" s="44">
        <v>4.7E-2</v>
      </c>
      <c r="BB4" s="44">
        <v>4.7E-2</v>
      </c>
      <c r="BC4" s="44">
        <v>4.5999999999999999E-2</v>
      </c>
      <c r="BD4" s="44">
        <v>4.7E-2</v>
      </c>
      <c r="BE4" s="44">
        <v>5.0999999999999997E-2</v>
      </c>
    </row>
    <row r="5" spans="1:57" x14ac:dyDescent="0.2">
      <c r="A5" s="11" t="s">
        <v>49</v>
      </c>
      <c r="B5" s="11">
        <f>F18/B18-1</f>
        <v>-4.4487662574449471E-3</v>
      </c>
      <c r="C5" s="11">
        <f>G18/C18-1</f>
        <v>-6.9832602916876096E-3</v>
      </c>
      <c r="D5" s="11">
        <f>H18/D18-1</f>
        <v>2.2383204342633078E-3</v>
      </c>
      <c r="E5" s="11">
        <f>I18/E18-1</f>
        <v>1.4938501387424141E-2</v>
      </c>
      <c r="F5" s="14">
        <f>H21</f>
        <v>1.4064476304020967E-3</v>
      </c>
      <c r="G5" s="11">
        <f>J18/F18-1</f>
        <v>3.1847040437585461E-2</v>
      </c>
      <c r="H5" s="11">
        <f>K18/G18-1</f>
        <v>3.0951106223501945E-2</v>
      </c>
      <c r="I5" s="11">
        <f>L18/H18-1</f>
        <v>2.8858777535013536E-2</v>
      </c>
      <c r="J5" s="11">
        <f>M18/I18-1</f>
        <v>2.5611560394731336E-2</v>
      </c>
      <c r="K5" s="14">
        <f>I21</f>
        <v>2.930294902925823E-2</v>
      </c>
      <c r="L5" s="11">
        <f>N18/J18-1</f>
        <v>1.9916603953976209E-2</v>
      </c>
      <c r="M5" s="11">
        <f>O18/K18-1</f>
        <v>2.3523467325398562E-2</v>
      </c>
      <c r="N5" s="11">
        <f>P18/L18-1</f>
        <v>2.8878027649075433E-2</v>
      </c>
      <c r="O5" s="13">
        <f>Q18/M18-1</f>
        <v>2.9010270774976643E-2</v>
      </c>
      <c r="P5" s="14">
        <f>J21</f>
        <v>2.5344028482822356E-2</v>
      </c>
      <c r="Q5" s="45">
        <f>R18/N18-1</f>
        <v>2.9017722482354014E-2</v>
      </c>
      <c r="R5" s="45">
        <f>S18/O18-1</f>
        <v>3.2750991900243109E-2</v>
      </c>
      <c r="S5" s="45">
        <f>T18/P18-1</f>
        <v>2.8639552604240448E-2</v>
      </c>
      <c r="T5" s="45">
        <f>U18/Q18-1</f>
        <v>2.2112932935294483E-2</v>
      </c>
      <c r="U5" s="14">
        <f>K21</f>
        <v>2.811549455784812E-2</v>
      </c>
      <c r="V5" s="45">
        <f>V18/R18-1</f>
        <v>1.9414454636469403E-2</v>
      </c>
      <c r="W5" s="45">
        <f>W18/S18-1</f>
        <v>-4.2356940208996274E-3</v>
      </c>
      <c r="X5" s="45">
        <f>X18/T18-1</f>
        <v>4.4490516846185102E-6</v>
      </c>
      <c r="Y5" s="45">
        <f>Y18/U18-1</f>
        <v>-6.1432477539858921E-3</v>
      </c>
      <c r="Z5" s="14">
        <f>L21</f>
        <v>2.1888443570143856E-3</v>
      </c>
      <c r="AA5" s="45">
        <f>Z18/V18-1</f>
        <v>-1.2342565926555249E-3</v>
      </c>
      <c r="AB5" s="45">
        <f>AA18/W18-1</f>
        <v>2.3282069517290394E-2</v>
      </c>
      <c r="AC5" s="45">
        <f>AB18/X18-1</f>
        <v>3.7932445899772294E-2</v>
      </c>
      <c r="AD5" s="45">
        <f>AC18/Y18-1</f>
        <v>7.1405602401029E-2</v>
      </c>
      <c r="AE5" s="14">
        <f>M21</f>
        <v>3.2758733754288949E-2</v>
      </c>
      <c r="AF5" s="45">
        <f>AD18/Z18-1</f>
        <v>9.227614188016009E-2</v>
      </c>
      <c r="AG5" s="44">
        <f>AE18/AA18-1</f>
        <v>0.16404885803890235</v>
      </c>
      <c r="AH5" s="44">
        <f>AF18/AB18-1</f>
        <v>0.21746380104074681</v>
      </c>
      <c r="AI5" s="44">
        <f>AG18/AC18-1</f>
        <v>0.21472579327363972</v>
      </c>
      <c r="AJ5" s="14">
        <f>N21</f>
        <v>0.17310465661901153</v>
      </c>
      <c r="AK5" s="44">
        <f>AH18/AD18-1</f>
        <v>0.19640634060689144</v>
      </c>
      <c r="AL5" s="44">
        <f>AI18/AE18-1</f>
        <v>0.11632367483254646</v>
      </c>
      <c r="AM5" s="44">
        <f>AJ18/AF18-1</f>
        <v>5.0202973660954608E-2</v>
      </c>
      <c r="AN5" s="44">
        <f>AK18/AG18-1</f>
        <v>1.2213326561497428E-2</v>
      </c>
      <c r="AO5" s="14">
        <f>O21</f>
        <v>8.9379421953439175E-2</v>
      </c>
      <c r="AP5" s="44">
        <f>AL18/AH18-1</f>
        <v>7.5448675580862545E-3</v>
      </c>
      <c r="AQ5" s="44">
        <f>AM18/AI18-1</f>
        <v>8.4604122236411339E-3</v>
      </c>
      <c r="AR5" s="44">
        <f>AN18/AJ18-1</f>
        <v>9.5545885492447358E-3</v>
      </c>
      <c r="AS5" s="44">
        <f>AO18/AK18-1</f>
        <v>2.5165953580461142E-2</v>
      </c>
      <c r="AT5" s="14">
        <f>P21</f>
        <v>1.2657470981716212E-2</v>
      </c>
      <c r="AU5" s="44">
        <f>AP18/AL18-1</f>
        <v>3.3603466314114483E-2</v>
      </c>
      <c r="AV5" s="44">
        <f>AQ18/AM18-1</f>
        <v>3.7664614884864944E-2</v>
      </c>
      <c r="AW5" s="44">
        <f>AR18/AN18-1</f>
        <v>4.0015142659795E-2</v>
      </c>
      <c r="AX5" s="135"/>
      <c r="AY5" s="136"/>
      <c r="AZ5" s="44">
        <v>3.5000000000000003E-2</v>
      </c>
      <c r="BA5" s="44">
        <v>2.3E-2</v>
      </c>
      <c r="BB5" s="44">
        <v>2.1999999999999999E-2</v>
      </c>
      <c r="BC5" s="44">
        <v>2.1999999999999999E-2</v>
      </c>
      <c r="BD5" s="44">
        <v>2.1999999999999999E-2</v>
      </c>
      <c r="BE5" s="44">
        <v>2.7E-2</v>
      </c>
    </row>
    <row r="6" spans="1:57" x14ac:dyDescent="0.2">
      <c r="A6" s="15" t="s">
        <v>50</v>
      </c>
      <c r="B6" s="16">
        <f>F24-1</f>
        <v>-5.0000000000000044E-3</v>
      </c>
      <c r="C6" s="16">
        <f>G24-1</f>
        <v>9.9999999999988987E-4</v>
      </c>
      <c r="D6" s="16">
        <f>H24-1</f>
        <v>6.0000000000000053E-3</v>
      </c>
      <c r="E6" s="16">
        <f>I24-1</f>
        <v>2.0000000000000018E-2</v>
      </c>
      <c r="F6" s="17">
        <f>H27-1</f>
        <v>6.0000000000000053E-3</v>
      </c>
      <c r="G6" s="15">
        <f>J24-1</f>
        <v>2.200000000000002E-2</v>
      </c>
      <c r="H6" s="15">
        <f>K24-1</f>
        <v>2.8000000000000025E-2</v>
      </c>
      <c r="I6" s="15">
        <f>L24-1</f>
        <v>3.2000000000000028E-2</v>
      </c>
      <c r="J6" s="15">
        <f>M24-1</f>
        <v>2.6000000000000023E-2</v>
      </c>
      <c r="K6" s="17">
        <f>I27-1</f>
        <v>2.6999999999999913E-2</v>
      </c>
      <c r="L6" s="15">
        <f>N24-1</f>
        <v>3.6000000000000032E-2</v>
      </c>
      <c r="M6" s="15">
        <f>O24-1</f>
        <v>3.6999999999999922E-2</v>
      </c>
      <c r="N6" s="15">
        <f>P24-1</f>
        <v>4.0000000000000036E-2</v>
      </c>
      <c r="O6" s="16">
        <f>Q24-1</f>
        <v>3.6000000000000032E-2</v>
      </c>
      <c r="P6" s="18">
        <f>J27-1</f>
        <v>3.6999999999999922E-2</v>
      </c>
      <c r="Q6" s="47">
        <f>R24-1</f>
        <v>6.2000000000000055E-2</v>
      </c>
      <c r="R6" s="47">
        <f>S24-1</f>
        <v>4.0999999999999925E-2</v>
      </c>
      <c r="S6" s="47">
        <f>T24-1</f>
        <v>3.6000000000000032E-2</v>
      </c>
      <c r="T6" s="47">
        <f>U24-1</f>
        <v>3.6999999999999922E-2</v>
      </c>
      <c r="U6" s="18">
        <f>K27-1</f>
        <v>4.2999999999999927E-2</v>
      </c>
      <c r="V6" s="47">
        <f>V24-1</f>
        <v>3.2999999999999918E-2</v>
      </c>
      <c r="W6" s="47">
        <f>W24-1</f>
        <v>2.6999999999999913E-2</v>
      </c>
      <c r="X6" s="47">
        <f>X24-1</f>
        <v>1.8000000000000016E-2</v>
      </c>
      <c r="Y6" s="47">
        <f>Y24-1</f>
        <v>1.8999999999999906E-2</v>
      </c>
      <c r="Z6" s="18">
        <f>L27-1</f>
        <v>2.4000000000000021E-2</v>
      </c>
      <c r="AA6" s="47">
        <f>Z24-1</f>
        <v>-8.0000000000000071E-3</v>
      </c>
      <c r="AB6" s="47">
        <f>AA24-1</f>
        <v>1.4000000000000012E-2</v>
      </c>
      <c r="AC6" s="47">
        <f>AB24-1</f>
        <v>3.8999999999999924E-2</v>
      </c>
      <c r="AD6" s="47">
        <f>AC24-1</f>
        <v>7.8999999999999959E-2</v>
      </c>
      <c r="AE6" s="18">
        <f>M27-1</f>
        <v>3.2999999999999918E-2</v>
      </c>
      <c r="AF6" s="47">
        <f>AD24-1</f>
        <v>4.4999999999999929E-2</v>
      </c>
      <c r="AG6" s="47">
        <f>AE24-1</f>
        <v>0.10400000000000009</v>
      </c>
      <c r="AH6" s="47">
        <f>AF24-1</f>
        <v>0.1339999999999999</v>
      </c>
      <c r="AI6" s="47">
        <f>AG24-1</f>
        <v>0.10099999999999998</v>
      </c>
      <c r="AJ6" s="18">
        <f>N27-1</f>
        <v>9.6999999999999975E-2</v>
      </c>
      <c r="AK6" s="47">
        <f>AH24-1</f>
        <v>0.12799999999999989</v>
      </c>
      <c r="AL6" s="47">
        <f>AI24-1</f>
        <v>0.12400000000000011</v>
      </c>
      <c r="AM6" s="47">
        <f>AJ24-1</f>
        <v>6.0000000000000053E-2</v>
      </c>
      <c r="AN6" s="47">
        <f>AK24-1</f>
        <v>0.125</v>
      </c>
      <c r="AO6" s="18">
        <f>O27-1</f>
        <v>0.10699999999999998</v>
      </c>
      <c r="AP6" s="47">
        <f>AL24-1</f>
        <v>-2.300000000000002E-2</v>
      </c>
      <c r="AQ6" s="47">
        <f>AM24-1</f>
        <v>4.0000000000000036E-2</v>
      </c>
      <c r="AR6" s="47">
        <f>AN24-1</f>
        <v>6.0000000000000053E-3</v>
      </c>
      <c r="AS6" s="47">
        <f>AO24-1</f>
        <v>5.2000000000000046E-2</v>
      </c>
      <c r="AT6" s="18">
        <f>P27-1</f>
        <v>2.0999999999999908E-2</v>
      </c>
      <c r="AU6" s="47">
        <f>AP24-1</f>
        <v>3.0000000000000027E-2</v>
      </c>
      <c r="AV6" s="47">
        <f>AQ24-1</f>
        <v>3.0999999999999917E-2</v>
      </c>
      <c r="AW6" s="47">
        <f>AR24-1</f>
        <v>5.2000000000000046E-2</v>
      </c>
      <c r="AX6" s="142"/>
      <c r="AY6" s="137"/>
      <c r="AZ6" s="46">
        <v>3.3000000000000002E-2</v>
      </c>
      <c r="BA6" s="46">
        <v>2.5000000000000001E-2</v>
      </c>
      <c r="BB6" s="46">
        <v>2.5000000000000001E-2</v>
      </c>
      <c r="BC6" s="46">
        <v>2.4E-2</v>
      </c>
      <c r="BD6" s="46">
        <v>2.4E-2</v>
      </c>
      <c r="BE6" s="46">
        <v>2.5000000000000001E-2</v>
      </c>
    </row>
    <row r="7" spans="1:57" s="5" customFormat="1" x14ac:dyDescent="0.2">
      <c r="A7" s="48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</row>
    <row r="8" spans="1:57" s="5" customFormat="1" x14ac:dyDescent="0.2">
      <c r="A8" s="57" t="s">
        <v>51</v>
      </c>
      <c r="B8" s="49"/>
      <c r="C8" s="49"/>
      <c r="D8" s="50"/>
      <c r="E8" s="50"/>
      <c r="F8" s="50"/>
      <c r="G8" s="50"/>
      <c r="H8" s="50"/>
      <c r="I8" s="50"/>
      <c r="J8" s="49"/>
      <c r="K8" s="49"/>
      <c r="L8" s="50"/>
      <c r="M8" s="49"/>
      <c r="N8" s="49"/>
      <c r="O8" s="49"/>
      <c r="P8" s="49"/>
      <c r="Q8" s="49"/>
      <c r="R8" s="49"/>
      <c r="S8" s="49"/>
      <c r="T8" s="49"/>
      <c r="U8" s="49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22"/>
      <c r="AH8" s="22"/>
      <c r="AI8" s="22"/>
      <c r="AJ8" s="22"/>
      <c r="AK8" s="22"/>
      <c r="AL8" s="22"/>
      <c r="AM8" s="22"/>
      <c r="AN8" s="22"/>
      <c r="AO8" s="22"/>
      <c r="AP8" s="138"/>
      <c r="AQ8" s="138"/>
      <c r="AR8" s="138"/>
      <c r="AS8" s="138"/>
      <c r="AT8" s="138"/>
      <c r="AU8" s="22"/>
      <c r="AV8" s="22"/>
      <c r="AW8" s="22"/>
      <c r="AX8" s="22"/>
      <c r="AY8" s="22"/>
    </row>
    <row r="9" spans="1:57" ht="20.25" customHeight="1" x14ac:dyDescent="0.2">
      <c r="A9" s="58" t="s">
        <v>52</v>
      </c>
      <c r="B9" s="53" t="s">
        <v>14</v>
      </c>
      <c r="C9" s="53" t="s">
        <v>15</v>
      </c>
      <c r="D9" s="53" t="s">
        <v>16</v>
      </c>
      <c r="E9" s="53" t="s">
        <v>17</v>
      </c>
      <c r="F9" s="53" t="s">
        <v>18</v>
      </c>
      <c r="G9" s="53" t="s">
        <v>19</v>
      </c>
      <c r="H9" s="53" t="s">
        <v>20</v>
      </c>
      <c r="I9" s="53" t="s">
        <v>21</v>
      </c>
      <c r="J9" s="53" t="s">
        <v>22</v>
      </c>
      <c r="K9" s="53" t="s">
        <v>23</v>
      </c>
      <c r="L9" s="53" t="s">
        <v>24</v>
      </c>
      <c r="M9" s="53" t="s">
        <v>25</v>
      </c>
      <c r="N9" s="53" t="s">
        <v>26</v>
      </c>
      <c r="O9" s="53" t="s">
        <v>27</v>
      </c>
      <c r="P9" s="53" t="s">
        <v>28</v>
      </c>
      <c r="Q9" s="53" t="s">
        <v>29</v>
      </c>
      <c r="R9" s="37" t="s">
        <v>30</v>
      </c>
      <c r="S9" s="37" t="s">
        <v>31</v>
      </c>
      <c r="T9" s="37" t="s">
        <v>32</v>
      </c>
      <c r="U9" s="37" t="s">
        <v>97</v>
      </c>
      <c r="V9" s="37" t="s">
        <v>101</v>
      </c>
      <c r="W9" s="37" t="s">
        <v>103</v>
      </c>
      <c r="X9" s="37" t="s">
        <v>104</v>
      </c>
      <c r="Y9" s="37" t="s">
        <v>105</v>
      </c>
      <c r="Z9" s="37" t="s">
        <v>115</v>
      </c>
      <c r="AA9" s="53" t="s">
        <v>117</v>
      </c>
      <c r="AB9" s="37" t="s">
        <v>118</v>
      </c>
      <c r="AC9" s="37" t="s">
        <v>119</v>
      </c>
      <c r="AD9" s="37" t="s">
        <v>120</v>
      </c>
      <c r="AE9" s="37" t="s">
        <v>121</v>
      </c>
      <c r="AF9" s="37" t="s">
        <v>122</v>
      </c>
      <c r="AG9" s="37" t="s">
        <v>123</v>
      </c>
      <c r="AH9" s="53" t="s">
        <v>124</v>
      </c>
      <c r="AI9" s="53" t="s">
        <v>125</v>
      </c>
      <c r="AJ9" s="53" t="s">
        <v>126</v>
      </c>
      <c r="AK9" s="53" t="s">
        <v>127</v>
      </c>
      <c r="AL9" s="53" t="s">
        <v>128</v>
      </c>
      <c r="AM9" s="53" t="s">
        <v>129</v>
      </c>
      <c r="AN9" s="53" t="s">
        <v>131</v>
      </c>
      <c r="AO9" s="53" t="s">
        <v>135</v>
      </c>
      <c r="AP9" s="53" t="s">
        <v>136</v>
      </c>
      <c r="AQ9" s="53" t="s">
        <v>139</v>
      </c>
      <c r="AR9" s="53" t="s">
        <v>140</v>
      </c>
      <c r="AS9" s="133"/>
      <c r="AT9" s="133"/>
      <c r="BB9" s="6"/>
      <c r="BC9" s="6"/>
    </row>
    <row r="10" spans="1:57" s="5" customFormat="1" ht="15" x14ac:dyDescent="0.25">
      <c r="A10" s="59" t="s">
        <v>133</v>
      </c>
      <c r="B10" s="99">
        <f>'2025Q3_LV'!B10</f>
        <v>6676960</v>
      </c>
      <c r="C10" s="99">
        <f>'2025Q3_LV'!C10</f>
        <v>6764113</v>
      </c>
      <c r="D10" s="99">
        <f>'2025Q3_LV'!D10</f>
        <v>6876501</v>
      </c>
      <c r="E10" s="99">
        <f>'2025Q3_LV'!E10</f>
        <v>6857906</v>
      </c>
      <c r="F10" s="99">
        <f>'2025Q3_LV'!F10</f>
        <v>6931376</v>
      </c>
      <c r="G10" s="99">
        <f>'2025Q3_LV'!G10</f>
        <v>6953646</v>
      </c>
      <c r="H10" s="99">
        <f>'2025Q3_LV'!H10</f>
        <v>6956875</v>
      </c>
      <c r="I10" s="99">
        <f>'2025Q3_LV'!I10</f>
        <v>7038341</v>
      </c>
      <c r="J10" s="99">
        <f>'2025Q3_LV'!J10</f>
        <v>7111001</v>
      </c>
      <c r="K10" s="99">
        <f>'2025Q3_LV'!K10</f>
        <v>7145253</v>
      </c>
      <c r="L10" s="99">
        <f>'2025Q3_LV'!L10</f>
        <v>7216225</v>
      </c>
      <c r="M10" s="99">
        <f>'2025Q3_LV'!M10</f>
        <v>7274530</v>
      </c>
      <c r="N10" s="99">
        <f>'2025Q3_LV'!N10</f>
        <v>7361756</v>
      </c>
      <c r="O10" s="99">
        <f>'2025Q3_LV'!O10</f>
        <v>7466427</v>
      </c>
      <c r="P10" s="99">
        <f>'2025Q3_LV'!P10</f>
        <v>7513786</v>
      </c>
      <c r="Q10" s="99">
        <f>'2025Q3_LV'!Q10</f>
        <v>7579129</v>
      </c>
      <c r="R10" s="99">
        <f>'2025Q3_LV'!R10</f>
        <v>7569249</v>
      </c>
      <c r="S10" s="99">
        <f>'2025Q3_LV'!S10</f>
        <v>7549257</v>
      </c>
      <c r="T10" s="99">
        <f>'2025Q3_LV'!T10</f>
        <v>7583738</v>
      </c>
      <c r="U10" s="99">
        <f>'2025Q3_LV'!U10</f>
        <v>7535930</v>
      </c>
      <c r="V10" s="99">
        <f>'2025Q3_LV'!V10</f>
        <v>7505255</v>
      </c>
      <c r="W10" s="99">
        <f>'2025Q3_LV'!W10</f>
        <v>6758085</v>
      </c>
      <c r="X10" s="99">
        <f>'2025Q3_LV'!X10</f>
        <v>7483550</v>
      </c>
      <c r="Y10" s="99">
        <f>'2025Q3_LV'!Y10</f>
        <v>7514904</v>
      </c>
      <c r="Z10" s="99">
        <f>'2025Q3_LV'!Z10</f>
        <v>7528985</v>
      </c>
      <c r="AA10" s="99">
        <f>'2025Q3_LV'!AA10</f>
        <v>7596923</v>
      </c>
      <c r="AB10" s="99">
        <f>'2025Q3_LV'!AB10</f>
        <v>8047825</v>
      </c>
      <c r="AC10" s="99">
        <f>'2025Q3_LV'!AC10</f>
        <v>8039086</v>
      </c>
      <c r="AD10" s="99">
        <f>'2025Q3_LV'!AD10</f>
        <v>8002605</v>
      </c>
      <c r="AE10" s="99">
        <f>'2025Q3_LV'!AE10</f>
        <v>7990193</v>
      </c>
      <c r="AF10" s="99">
        <f>'2025Q3_LV'!AF10</f>
        <v>7988413</v>
      </c>
      <c r="AG10" s="99">
        <f>'2025Q3_LV'!AG10</f>
        <v>8013747</v>
      </c>
      <c r="AH10" s="99">
        <f>'2025Q3_LV'!AH10</f>
        <v>8016956</v>
      </c>
      <c r="AI10" s="99">
        <f>'2025Q3_LV'!AI10</f>
        <v>7915658</v>
      </c>
      <c r="AJ10" s="99">
        <f>'2025Q3_LV'!AJ10</f>
        <v>7887926</v>
      </c>
      <c r="AK10" s="99">
        <f>'2025Q3_LV'!AK10</f>
        <v>7830302</v>
      </c>
      <c r="AL10" s="99">
        <f>'2025Q3_LV'!AL10</f>
        <v>7840878</v>
      </c>
      <c r="AM10" s="99">
        <f>'2025Q3_LV'!AM10</f>
        <v>7876816</v>
      </c>
      <c r="AN10" s="99">
        <f>'2025Q3_LV'!AN10</f>
        <v>7894746</v>
      </c>
      <c r="AO10" s="99">
        <f>'2025Q3_LV'!AO10</f>
        <v>7928817</v>
      </c>
      <c r="AP10" s="99">
        <f>'2025Q3_LV'!AP10</f>
        <v>7968358</v>
      </c>
      <c r="AQ10" s="99">
        <f>'2025Q3_LV'!AQ10</f>
        <v>7991610</v>
      </c>
      <c r="AR10" s="99">
        <f>'2025Q3_LV'!AR10</f>
        <v>8036439</v>
      </c>
      <c r="AS10" s="99"/>
      <c r="AT10" s="99"/>
      <c r="BB10" s="6"/>
      <c r="BC10" s="6"/>
    </row>
    <row r="11" spans="1:57" s="5" customFormat="1" ht="15" x14ac:dyDescent="0.25">
      <c r="A11" s="59" t="s">
        <v>53</v>
      </c>
      <c r="B11" s="99">
        <f>'2025Q3_LV'!B11</f>
        <v>5830748</v>
      </c>
      <c r="C11" s="99">
        <f>'2025Q3_LV'!C11</f>
        <v>5911962</v>
      </c>
      <c r="D11" s="99">
        <f>'2025Q3_LV'!D11</f>
        <v>6003963</v>
      </c>
      <c r="E11" s="99">
        <f>'2025Q3_LV'!E11</f>
        <v>5973606</v>
      </c>
      <c r="F11" s="99">
        <f>'2025Q3_LV'!F11</f>
        <v>6029234</v>
      </c>
      <c r="G11" s="99">
        <f>'2025Q3_LV'!G11</f>
        <v>6082986</v>
      </c>
      <c r="H11" s="99">
        <f>'2025Q3_LV'!H11</f>
        <v>6107696</v>
      </c>
      <c r="I11" s="99">
        <f>'2025Q3_LV'!I11</f>
        <v>6253264</v>
      </c>
      <c r="J11" s="99">
        <f>'2025Q3_LV'!J11</f>
        <v>6396060</v>
      </c>
      <c r="K11" s="99">
        <f>'2025Q3_LV'!K11</f>
        <v>6442608</v>
      </c>
      <c r="L11" s="99">
        <f>'2025Q3_LV'!L11</f>
        <v>6534121</v>
      </c>
      <c r="M11" s="99">
        <f>'2025Q3_LV'!M11</f>
        <v>6631534</v>
      </c>
      <c r="N11" s="99">
        <f>'2025Q3_LV'!N11</f>
        <v>6766034</v>
      </c>
      <c r="O11" s="99">
        <f>'2025Q3_LV'!O11</f>
        <v>7016814</v>
      </c>
      <c r="P11" s="99">
        <f>'2025Q3_LV'!P11</f>
        <v>7103618</v>
      </c>
      <c r="Q11" s="99">
        <f>'2025Q3_LV'!Q11</f>
        <v>7226455</v>
      </c>
      <c r="R11" s="99">
        <f>'2025Q3_LV'!R11</f>
        <v>7338105</v>
      </c>
      <c r="S11" s="99">
        <f>'2025Q3_LV'!S11</f>
        <v>7353187</v>
      </c>
      <c r="T11" s="99">
        <f>'2025Q3_LV'!T11</f>
        <v>7461612</v>
      </c>
      <c r="U11" s="99">
        <f>'2025Q3_LV'!U11</f>
        <v>7403497</v>
      </c>
      <c r="V11" s="99">
        <f>'2025Q3_LV'!V11</f>
        <v>7530457</v>
      </c>
      <c r="W11" s="99">
        <f>'2025Q3_LV'!W11</f>
        <v>6858716</v>
      </c>
      <c r="X11" s="99">
        <f>'2025Q3_LV'!X11</f>
        <v>7384558</v>
      </c>
      <c r="Y11" s="99">
        <f>'2025Q3_LV'!Y11</f>
        <v>7458523</v>
      </c>
      <c r="Z11" s="99">
        <f>'2025Q3_LV'!Z11</f>
        <v>7586635</v>
      </c>
      <c r="AA11" s="99">
        <f>'2025Q3_LV'!AA11</f>
        <v>7839283</v>
      </c>
      <c r="AB11" s="99">
        <f>'2025Q3_LV'!AB11</f>
        <v>8219140</v>
      </c>
      <c r="AC11" s="99">
        <f>'2025Q3_LV'!AC11</f>
        <v>8537015</v>
      </c>
      <c r="AD11" s="99">
        <f>'2025Q3_LV'!AD11</f>
        <v>8672782</v>
      </c>
      <c r="AE11" s="99">
        <f>'2025Q3_LV'!AE11</f>
        <v>8882995</v>
      </c>
      <c r="AF11" s="99">
        <f>'2025Q3_LV'!AF11</f>
        <v>9229691</v>
      </c>
      <c r="AG11" s="99">
        <f>'2025Q3_LV'!AG11</f>
        <v>9229761</v>
      </c>
      <c r="AH11" s="99">
        <f>'2025Q3_LV'!AH11</f>
        <v>10169877</v>
      </c>
      <c r="AI11" s="99">
        <f>'2025Q3_LV'!AI11</f>
        <v>9758122</v>
      </c>
      <c r="AJ11" s="99">
        <f>'2025Q3_LV'!AJ11</f>
        <v>9764231</v>
      </c>
      <c r="AK11" s="99">
        <f>'2025Q3_LV'!AK11</f>
        <v>9907877</v>
      </c>
      <c r="AL11" s="99">
        <f>'2025Q3_LV'!AL11</f>
        <v>9758030</v>
      </c>
      <c r="AM11" s="99">
        <f>'2025Q3_LV'!AM11</f>
        <v>10113609</v>
      </c>
      <c r="AN11" s="99">
        <f>'2025Q3_LV'!AN11</f>
        <v>9926085</v>
      </c>
      <c r="AO11" s="99">
        <f>'2025Q3_LV'!AO11</f>
        <v>10499823</v>
      </c>
      <c r="AP11" s="99">
        <f>'2025Q3_LV'!AP11</f>
        <v>10245136</v>
      </c>
      <c r="AQ11" s="99">
        <f>'2025Q3_LV'!AQ11</f>
        <v>10510421</v>
      </c>
      <c r="AR11" s="99">
        <f>'2025Q3_LV'!AR11</f>
        <v>10696153</v>
      </c>
      <c r="AS11" s="99"/>
      <c r="AT11" s="99"/>
      <c r="BB11" s="6"/>
      <c r="BC11" s="6"/>
    </row>
    <row r="12" spans="1:57" x14ac:dyDescent="0.2">
      <c r="A12" s="60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21"/>
      <c r="AH12" s="21"/>
      <c r="AI12" s="21"/>
      <c r="AJ12" s="21"/>
      <c r="AK12" s="21"/>
      <c r="AL12" s="21"/>
      <c r="AM12" s="21"/>
      <c r="AN12" s="21"/>
      <c r="AO12" s="21"/>
      <c r="AP12" s="139"/>
      <c r="AQ12" s="139"/>
      <c r="AR12" s="139"/>
      <c r="AS12" s="139"/>
      <c r="AT12" s="139"/>
      <c r="AU12" s="21"/>
      <c r="AV12" s="21"/>
      <c r="AW12" s="21"/>
      <c r="AX12" s="21"/>
      <c r="AY12" s="21"/>
      <c r="AZ12" s="6"/>
      <c r="BA12" s="38"/>
      <c r="BB12" s="6"/>
      <c r="BC12" s="6"/>
    </row>
    <row r="13" spans="1:57" x14ac:dyDescent="0.2">
      <c r="A13" s="52" t="s">
        <v>54</v>
      </c>
      <c r="F13" s="43"/>
      <c r="G13" s="53">
        <v>2015</v>
      </c>
      <c r="H13" s="53">
        <v>2016</v>
      </c>
      <c r="I13" s="53">
        <v>2017</v>
      </c>
      <c r="J13" s="53">
        <v>2018</v>
      </c>
      <c r="K13" s="53">
        <v>2019</v>
      </c>
      <c r="L13" s="53">
        <v>2020</v>
      </c>
      <c r="M13" s="53">
        <v>2021</v>
      </c>
      <c r="N13" s="53">
        <v>2022</v>
      </c>
      <c r="O13" s="53">
        <v>2023</v>
      </c>
      <c r="P13" s="53">
        <v>2024</v>
      </c>
      <c r="Q13" s="48"/>
      <c r="R13" s="48"/>
      <c r="S13" s="48"/>
      <c r="T13" s="48"/>
      <c r="U13" s="48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21"/>
      <c r="AH13" s="21"/>
      <c r="AI13" s="21"/>
      <c r="AJ13" s="21"/>
      <c r="AK13" s="21"/>
      <c r="AL13" s="21"/>
      <c r="AM13" s="21"/>
      <c r="AN13" s="21"/>
      <c r="AO13" s="21"/>
      <c r="AP13" s="139"/>
      <c r="AQ13" s="139"/>
      <c r="AR13" s="139"/>
      <c r="AS13" s="139"/>
      <c r="AT13" s="139"/>
      <c r="AU13" s="21"/>
      <c r="AV13" s="21"/>
      <c r="AW13" s="21"/>
      <c r="AX13" s="21"/>
      <c r="AY13" s="21"/>
      <c r="AZ13" s="6"/>
      <c r="BA13" s="39"/>
      <c r="BB13" s="6"/>
      <c r="BC13" s="6"/>
    </row>
    <row r="14" spans="1:57" s="5" customFormat="1" ht="15" x14ac:dyDescent="0.25">
      <c r="A14" s="59" t="s">
        <v>134</v>
      </c>
      <c r="B14" s="54"/>
      <c r="C14" s="54"/>
      <c r="D14" s="54"/>
      <c r="E14" s="54"/>
      <c r="F14" s="43"/>
      <c r="G14" s="99">
        <f>'2025Q3_LV'!G14</f>
        <v>27187671</v>
      </c>
      <c r="H14" s="99">
        <f>'2025Q3_LV'!H14</f>
        <v>27881415</v>
      </c>
      <c r="I14" s="99">
        <f>'2025Q3_LV'!I14</f>
        <v>28829090</v>
      </c>
      <c r="J14" s="99">
        <f>'2025Q3_LV'!J14</f>
        <v>30071541</v>
      </c>
      <c r="K14" s="99">
        <f>'2025Q3_LV'!K14</f>
        <v>30274636</v>
      </c>
      <c r="L14" s="99">
        <f>'2025Q3_LV'!L14</f>
        <v>29224340</v>
      </c>
      <c r="M14" s="99">
        <f>'2025Q3_LV'!M14</f>
        <v>31253252</v>
      </c>
      <c r="N14" s="99">
        <f>'2025Q3_LV'!N14</f>
        <v>31849731</v>
      </c>
      <c r="O14" s="99">
        <f>'2025Q3_LV'!O14</f>
        <v>31549832</v>
      </c>
      <c r="P14" s="99">
        <f>'2025Q3_LV'!P14</f>
        <v>31535285</v>
      </c>
      <c r="Q14" s="48"/>
      <c r="R14" s="48"/>
      <c r="S14" s="48"/>
      <c r="T14" s="48"/>
      <c r="U14" s="48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21"/>
      <c r="AH14" s="21"/>
      <c r="AI14" s="21"/>
      <c r="AJ14" s="21"/>
      <c r="AK14" s="21"/>
      <c r="AL14" s="21"/>
      <c r="AM14" s="21"/>
      <c r="AN14" s="21"/>
      <c r="AO14" s="21"/>
      <c r="AP14" s="139"/>
      <c r="AQ14" s="139"/>
      <c r="AR14" s="139"/>
      <c r="AS14" s="139"/>
      <c r="AT14" s="139"/>
      <c r="AU14" s="21"/>
      <c r="AV14" s="21"/>
      <c r="AW14" s="21"/>
      <c r="AX14" s="21"/>
      <c r="AY14" s="21"/>
      <c r="AZ14" s="6"/>
      <c r="BA14" s="39"/>
      <c r="BB14" s="6"/>
      <c r="BC14" s="6"/>
    </row>
    <row r="15" spans="1:57" s="5" customFormat="1" ht="15" x14ac:dyDescent="0.25">
      <c r="A15" s="59" t="s">
        <v>53</v>
      </c>
      <c r="B15" s="54"/>
      <c r="C15" s="54"/>
      <c r="D15" s="54"/>
      <c r="E15" s="54"/>
      <c r="F15" s="43"/>
      <c r="G15" s="99">
        <f>'2025Q3_LV'!G15</f>
        <v>23744263</v>
      </c>
      <c r="H15" s="99">
        <f>'2025Q3_LV'!H15</f>
        <v>24498174</v>
      </c>
      <c r="I15" s="99">
        <f>'2025Q3_LV'!I15</f>
        <v>26017128</v>
      </c>
      <c r="J15" s="99">
        <f>'2025Q3_LV'!J15</f>
        <v>28153443</v>
      </c>
      <c r="K15" s="99">
        <f>'2025Q3_LV'!K15</f>
        <v>29567001</v>
      </c>
      <c r="L15" s="99">
        <f>'2025Q3_LV'!L15</f>
        <v>29224340</v>
      </c>
      <c r="M15" s="99">
        <f>'2025Q3_LV'!M15</f>
        <v>32283779</v>
      </c>
      <c r="N15" s="99">
        <f>'2025Q3_LV'!N15</f>
        <v>36088740</v>
      </c>
      <c r="O15" s="99">
        <f>'2025Q3_LV'!O15</f>
        <v>39564221</v>
      </c>
      <c r="P15" s="99">
        <f>'2025Q3_LV'!P15</f>
        <v>40359426</v>
      </c>
      <c r="Q15" s="48"/>
      <c r="R15" s="48"/>
      <c r="S15" s="48"/>
      <c r="T15" s="48"/>
      <c r="U15" s="48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21"/>
      <c r="AH15" s="21"/>
      <c r="AI15" s="21"/>
      <c r="AJ15" s="21"/>
      <c r="AK15" s="21"/>
      <c r="AL15" s="21"/>
      <c r="AM15" s="21"/>
      <c r="AN15" s="21"/>
      <c r="AO15" s="21"/>
      <c r="AP15" s="139"/>
      <c r="AQ15" s="139"/>
      <c r="AR15" s="139"/>
      <c r="AS15" s="139"/>
      <c r="AT15" s="139"/>
      <c r="AU15" s="21"/>
      <c r="AV15" s="21"/>
      <c r="AW15" s="21"/>
      <c r="AX15" s="21"/>
      <c r="AY15" s="21"/>
      <c r="AZ15" s="6"/>
      <c r="BA15" s="6"/>
      <c r="BB15" s="6"/>
      <c r="BC15" s="6"/>
    </row>
    <row r="16" spans="1:57" s="5" customFormat="1" x14ac:dyDescent="0.2">
      <c r="A16" s="60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21"/>
      <c r="AH16" s="21"/>
      <c r="AI16" s="21"/>
      <c r="AJ16" s="21"/>
      <c r="AK16" s="21"/>
      <c r="AL16" s="21"/>
      <c r="AM16" s="21"/>
      <c r="AN16" s="21"/>
      <c r="AO16" s="21"/>
      <c r="AP16" s="139"/>
      <c r="AR16" s="139"/>
      <c r="AS16" s="139"/>
      <c r="AT16" s="139"/>
      <c r="AU16" s="21"/>
      <c r="AV16" s="21"/>
      <c r="AW16" s="21"/>
      <c r="AX16" s="21"/>
      <c r="AY16" s="21"/>
      <c r="AZ16" s="6"/>
      <c r="BA16" s="6"/>
      <c r="BB16" s="6"/>
      <c r="BC16" s="6"/>
    </row>
    <row r="17" spans="1:57" x14ac:dyDescent="0.2">
      <c r="A17" s="52" t="s">
        <v>55</v>
      </c>
      <c r="B17" s="53" t="s">
        <v>14</v>
      </c>
      <c r="C17" s="53" t="s">
        <v>15</v>
      </c>
      <c r="D17" s="53" t="s">
        <v>16</v>
      </c>
      <c r="E17" s="53" t="s">
        <v>17</v>
      </c>
      <c r="F17" s="53" t="s">
        <v>18</v>
      </c>
      <c r="G17" s="53" t="s">
        <v>19</v>
      </c>
      <c r="H17" s="53" t="s">
        <v>20</v>
      </c>
      <c r="I17" s="53" t="s">
        <v>21</v>
      </c>
      <c r="J17" s="53" t="s">
        <v>22</v>
      </c>
      <c r="K17" s="53" t="s">
        <v>23</v>
      </c>
      <c r="L17" s="53" t="s">
        <v>24</v>
      </c>
      <c r="M17" s="53" t="s">
        <v>25</v>
      </c>
      <c r="N17" s="53" t="s">
        <v>26</v>
      </c>
      <c r="O17" s="53" t="s">
        <v>27</v>
      </c>
      <c r="P17" s="53" t="s">
        <v>28</v>
      </c>
      <c r="Q17" s="53" t="s">
        <v>29</v>
      </c>
      <c r="R17" s="37" t="s">
        <v>30</v>
      </c>
      <c r="S17" s="37" t="s">
        <v>31</v>
      </c>
      <c r="T17" s="37" t="s">
        <v>32</v>
      </c>
      <c r="U17" s="37" t="s">
        <v>97</v>
      </c>
      <c r="V17" s="37" t="s">
        <v>101</v>
      </c>
      <c r="W17" s="37" t="s">
        <v>103</v>
      </c>
      <c r="X17" s="37" t="s">
        <v>104</v>
      </c>
      <c r="Y17" s="37" t="s">
        <v>105</v>
      </c>
      <c r="Z17" s="37" t="s">
        <v>115</v>
      </c>
      <c r="AA17" s="37" t="s">
        <v>117</v>
      </c>
      <c r="AB17" s="37" t="s">
        <v>118</v>
      </c>
      <c r="AC17" s="37" t="s">
        <v>119</v>
      </c>
      <c r="AD17" s="37" t="s">
        <v>120</v>
      </c>
      <c r="AE17" s="37" t="s">
        <v>121</v>
      </c>
      <c r="AF17" s="37" t="s">
        <v>122</v>
      </c>
      <c r="AG17" s="37" t="s">
        <v>123</v>
      </c>
      <c r="AH17" s="53" t="s">
        <v>124</v>
      </c>
      <c r="AI17" s="53" t="s">
        <v>125</v>
      </c>
      <c r="AJ17" s="53" t="s">
        <v>126</v>
      </c>
      <c r="AK17" s="53" t="s">
        <v>127</v>
      </c>
      <c r="AL17" s="53" t="s">
        <v>128</v>
      </c>
      <c r="AM17" s="53" t="s">
        <v>129</v>
      </c>
      <c r="AN17" s="53" t="s">
        <v>131</v>
      </c>
      <c r="AO17" s="53" t="s">
        <v>135</v>
      </c>
      <c r="AP17" s="53" t="s">
        <v>136</v>
      </c>
      <c r="AQ17" s="53" t="s">
        <v>139</v>
      </c>
      <c r="AR17" s="53" t="s">
        <v>140</v>
      </c>
      <c r="AS17" s="133"/>
      <c r="AT17" s="133"/>
      <c r="BB17" s="6"/>
      <c r="BC17" s="6"/>
    </row>
    <row r="18" spans="1:57" ht="15" x14ac:dyDescent="0.25">
      <c r="A18" s="61" t="s">
        <v>56</v>
      </c>
      <c r="B18" s="100">
        <f>'2025Q3_LV'!B18</f>
        <v>20567.5</v>
      </c>
      <c r="C18" s="100">
        <f>'2025Q3_LV'!C18</f>
        <v>20878.5</v>
      </c>
      <c r="D18" s="100">
        <f>'2025Q3_LV'!D18</f>
        <v>20595.8</v>
      </c>
      <c r="E18" s="100">
        <f>'2025Q3_LV'!E18</f>
        <v>20577.7</v>
      </c>
      <c r="F18" s="100">
        <f>'2025Q3_LV'!F18</f>
        <v>20476</v>
      </c>
      <c r="G18" s="100">
        <f>'2025Q3_LV'!G18</f>
        <v>20732.7</v>
      </c>
      <c r="H18" s="100">
        <f>'2025Q3_LV'!H18</f>
        <v>20641.900000000001</v>
      </c>
      <c r="I18" s="100">
        <f>'2025Q3_LV'!I18</f>
        <v>20885.099999999999</v>
      </c>
      <c r="J18" s="100">
        <f>'2025Q3_LV'!J18</f>
        <v>21128.1</v>
      </c>
      <c r="K18" s="100">
        <f>'2025Q3_LV'!K18</f>
        <v>21374.400000000001</v>
      </c>
      <c r="L18" s="100">
        <f>'2025Q3_LV'!L18</f>
        <v>21237.599999999999</v>
      </c>
      <c r="M18" s="100">
        <f>'2025Q3_LV'!M18</f>
        <v>21420</v>
      </c>
      <c r="N18" s="100">
        <f>'2025Q3_LV'!N18</f>
        <v>21548.9</v>
      </c>
      <c r="O18" s="100">
        <f>'2025Q3_LV'!O18</f>
        <v>21877.200000000001</v>
      </c>
      <c r="P18" s="100">
        <f>'2025Q3_LV'!P18</f>
        <v>21850.9</v>
      </c>
      <c r="Q18" s="100">
        <f>'2025Q3_LV'!Q18</f>
        <v>22041.4</v>
      </c>
      <c r="R18" s="100">
        <f>'2025Q3_LV'!R18</f>
        <v>22174.2</v>
      </c>
      <c r="S18" s="100">
        <f>'2025Q3_LV'!S18</f>
        <v>22593.7</v>
      </c>
      <c r="T18" s="100">
        <f>'2025Q3_LV'!T18</f>
        <v>22476.7</v>
      </c>
      <c r="U18" s="100">
        <f>'2025Q3_LV'!U18</f>
        <v>22528.799999999999</v>
      </c>
      <c r="V18" s="100">
        <f>'2025Q3_LV'!V18</f>
        <v>22604.7</v>
      </c>
      <c r="W18" s="100">
        <f>'2025Q3_LV'!W18</f>
        <v>22498</v>
      </c>
      <c r="X18" s="100">
        <f>'2025Q3_LV'!X18</f>
        <v>22476.799999999999</v>
      </c>
      <c r="Y18" s="100">
        <f>'2025Q3_LV'!Y18</f>
        <v>22390.400000000001</v>
      </c>
      <c r="Z18" s="100">
        <f>'2025Q3_LV'!Z18</f>
        <v>22576.799999999999</v>
      </c>
      <c r="AA18" s="100">
        <f>'2025Q3_LV'!AA18</f>
        <v>23021.8</v>
      </c>
      <c r="AB18" s="100">
        <f>'2025Q3_LV'!AB18</f>
        <v>23329.4</v>
      </c>
      <c r="AC18" s="100">
        <f>'2025Q3_LV'!AC18</f>
        <v>23989.200000000001</v>
      </c>
      <c r="AD18" s="100">
        <f>'2025Q3_LV'!AD18</f>
        <v>24660.1</v>
      </c>
      <c r="AE18" s="100">
        <f>'2025Q3_LV'!AE18</f>
        <v>26798.5</v>
      </c>
      <c r="AF18" s="100">
        <f>'2025Q3_LV'!AF18</f>
        <v>28402.7</v>
      </c>
      <c r="AG18" s="100">
        <f>'2025Q3_LV'!AG18</f>
        <v>29140.3</v>
      </c>
      <c r="AH18" s="100">
        <f>'2025Q3_LV'!AH18</f>
        <v>29503.5</v>
      </c>
      <c r="AI18" s="100">
        <f>'2025Q3_LV'!AI18</f>
        <v>29915.8</v>
      </c>
      <c r="AJ18" s="100">
        <f>'2025Q3_LV'!AJ18</f>
        <v>29828.6</v>
      </c>
      <c r="AK18" s="100">
        <f>'2025Q3_LV'!AK18</f>
        <v>29496.2</v>
      </c>
      <c r="AL18" s="100">
        <f>'2025Q3_LV'!AL18</f>
        <v>29726.1</v>
      </c>
      <c r="AM18" s="100">
        <f>'2025Q3_LV'!AM18</f>
        <v>30168.9</v>
      </c>
      <c r="AN18" s="100">
        <f>'2025Q3_LV'!AN18</f>
        <v>30113.599999999999</v>
      </c>
      <c r="AO18" s="100">
        <f>'2025Q3_LV'!AO18</f>
        <v>30238.5</v>
      </c>
      <c r="AP18" s="100">
        <f>'2025Q3_LV'!AP18</f>
        <v>30725</v>
      </c>
      <c r="AQ18" s="100">
        <f>'2025Q3_LV'!AQ18</f>
        <v>31305.200000000001</v>
      </c>
      <c r="AR18" s="100">
        <f>'2025Q3_LV'!AR18</f>
        <v>31318.6</v>
      </c>
      <c r="AS18" s="100"/>
      <c r="AT18" s="100"/>
      <c r="BB18" s="6"/>
      <c r="BC18" s="6"/>
    </row>
    <row r="19" spans="1:57" x14ac:dyDescent="0.2">
      <c r="A19" s="60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3"/>
      <c r="M19" s="48"/>
      <c r="N19" s="48"/>
      <c r="O19" s="48"/>
      <c r="P19" s="48"/>
      <c r="Q19" s="48"/>
      <c r="R19" s="48"/>
      <c r="S19" s="48"/>
      <c r="T19" s="48"/>
      <c r="U19" s="48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21"/>
      <c r="AH19" s="21"/>
      <c r="AI19" s="21"/>
      <c r="AJ19" s="21"/>
      <c r="AK19" s="21"/>
      <c r="AL19" s="21"/>
      <c r="AM19" s="21"/>
      <c r="AN19" s="21"/>
      <c r="AO19" s="21"/>
      <c r="AP19" s="139"/>
      <c r="AQ19" s="139"/>
      <c r="AR19" s="139"/>
      <c r="AS19" s="139"/>
      <c r="AT19" s="139"/>
      <c r="AU19" s="21"/>
      <c r="AV19" s="21"/>
      <c r="AW19" s="21"/>
      <c r="AX19" s="21"/>
      <c r="AY19" s="21"/>
      <c r="AZ19" s="6"/>
      <c r="BA19" s="6"/>
      <c r="BB19" s="6"/>
      <c r="BC19" s="6"/>
    </row>
    <row r="20" spans="1:57" x14ac:dyDescent="0.2">
      <c r="A20" s="52" t="s">
        <v>57</v>
      </c>
      <c r="F20" s="43"/>
      <c r="G20" s="53">
        <v>2015</v>
      </c>
      <c r="H20" s="53">
        <v>2016</v>
      </c>
      <c r="I20" s="53">
        <v>2017</v>
      </c>
      <c r="J20" s="53">
        <v>2018</v>
      </c>
      <c r="K20" s="53">
        <v>2019</v>
      </c>
      <c r="L20" s="53">
        <v>2020</v>
      </c>
      <c r="M20" s="53">
        <v>2021</v>
      </c>
      <c r="N20" s="53">
        <v>2022</v>
      </c>
      <c r="O20" s="53">
        <v>2023</v>
      </c>
      <c r="P20" s="53">
        <v>2024</v>
      </c>
      <c r="Q20" s="48"/>
      <c r="R20" s="48"/>
      <c r="S20" s="48"/>
      <c r="T20" s="48"/>
      <c r="U20" s="48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21"/>
      <c r="AH20" s="21"/>
      <c r="AI20" s="21"/>
      <c r="AJ20" s="21"/>
      <c r="AK20" s="21"/>
      <c r="AL20" s="21"/>
      <c r="AM20" s="21"/>
      <c r="AN20" s="21"/>
      <c r="AO20" s="21"/>
      <c r="AP20" s="139"/>
      <c r="AQ20" s="139"/>
      <c r="AR20" s="139"/>
      <c r="AS20" s="139"/>
      <c r="AT20" s="139"/>
      <c r="AU20" s="21"/>
      <c r="AV20" s="21"/>
      <c r="AW20" s="21"/>
      <c r="AX20" s="21"/>
      <c r="AY20" s="21"/>
      <c r="AZ20" s="6"/>
      <c r="BA20" s="6"/>
      <c r="BB20" s="6"/>
      <c r="BC20" s="6"/>
    </row>
    <row r="21" spans="1:57" ht="34.5" customHeight="1" x14ac:dyDescent="0.2">
      <c r="A21" s="61" t="s">
        <v>58</v>
      </c>
      <c r="B21" s="49"/>
      <c r="C21" s="49"/>
      <c r="D21" s="49"/>
      <c r="E21" s="49"/>
      <c r="F21" s="102"/>
      <c r="G21" s="68">
        <f>'2025Q3_LV'!G21</f>
        <v>2E-3</v>
      </c>
      <c r="H21" s="68">
        <f>SUM(F18:I18)/SUM(B18:E18)-1</f>
        <v>1.4064476304020967E-3</v>
      </c>
      <c r="I21" s="68">
        <f>SUM(J18:M18)/SUM(F18:I18)-1</f>
        <v>2.930294902925823E-2</v>
      </c>
      <c r="J21" s="68">
        <f>SUM(N18:Q18)/SUM(J18:M18)-1</f>
        <v>2.5344028482822356E-2</v>
      </c>
      <c r="K21" s="68">
        <f>SUM(R18:U18)/SUM(N18:Q18)-1</f>
        <v>2.811549455784812E-2</v>
      </c>
      <c r="L21" s="68">
        <f>SUM(V18:Y18)/SUM(R18:U18)-1</f>
        <v>2.1888443570143856E-3</v>
      </c>
      <c r="M21" s="68">
        <f>SUM(Z18:AC18)/SUM(V18:Y18)-1</f>
        <v>3.2758733754288949E-2</v>
      </c>
      <c r="N21" s="68">
        <f>SUM(AD18:AG18)/SUM(Z18:AC18)-1</f>
        <v>0.17310465661901153</v>
      </c>
      <c r="O21" s="68">
        <f>SUM(AH18:AK18)/SUM(AD18:AG18)-1</f>
        <v>8.9379421953439175E-2</v>
      </c>
      <c r="P21" s="68">
        <f>SUM(AL18:AO18)/SUM(AH18:AK18)-1</f>
        <v>1.2657470981716212E-2</v>
      </c>
      <c r="Q21" s="48"/>
      <c r="R21" s="48"/>
      <c r="S21" s="48"/>
      <c r="T21" s="48"/>
      <c r="U21" s="48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21"/>
      <c r="AH21" s="21"/>
      <c r="AI21" s="21"/>
      <c r="AJ21" s="21"/>
      <c r="AK21" s="21"/>
      <c r="AL21" s="21"/>
      <c r="AM21" s="21"/>
      <c r="AN21" s="21"/>
      <c r="AO21" s="21"/>
      <c r="AP21" s="139"/>
      <c r="AQ21" s="139"/>
      <c r="AR21" s="139"/>
      <c r="AS21" s="139"/>
      <c r="AT21" s="139"/>
      <c r="AU21" s="21"/>
      <c r="AV21" s="21"/>
      <c r="AW21" s="21"/>
      <c r="AX21" s="21"/>
      <c r="AY21" s="21"/>
      <c r="AZ21" s="6"/>
      <c r="BA21" s="66"/>
      <c r="BB21" s="66"/>
      <c r="BC21" s="66"/>
      <c r="BD21" s="66"/>
      <c r="BE21" s="63"/>
    </row>
    <row r="22" spans="1:57" x14ac:dyDescent="0.2">
      <c r="A22" s="60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21"/>
      <c r="AH22" s="21"/>
      <c r="AI22" s="21"/>
      <c r="AJ22" s="21"/>
      <c r="AK22" s="21"/>
      <c r="AL22" s="21"/>
      <c r="AM22" s="21"/>
      <c r="AN22" s="21"/>
      <c r="AO22" s="21"/>
      <c r="AP22" s="139"/>
      <c r="AQ22" s="139"/>
      <c r="AR22" s="139"/>
      <c r="AS22" s="139"/>
      <c r="AT22" s="139"/>
      <c r="AU22" s="21"/>
      <c r="AV22" s="21"/>
      <c r="AW22" s="21"/>
      <c r="AX22" s="21"/>
      <c r="AY22" s="21"/>
      <c r="AZ22" s="6"/>
      <c r="BA22" s="66"/>
      <c r="BB22" s="66"/>
      <c r="BC22" s="66"/>
      <c r="BD22" s="66"/>
      <c r="BE22" s="64"/>
    </row>
    <row r="23" spans="1:57" x14ac:dyDescent="0.2">
      <c r="A23" s="52" t="s">
        <v>59</v>
      </c>
      <c r="B23" s="53" t="s">
        <v>14</v>
      </c>
      <c r="C23" s="53" t="s">
        <v>15</v>
      </c>
      <c r="D23" s="53" t="s">
        <v>16</v>
      </c>
      <c r="E23" s="53" t="s">
        <v>17</v>
      </c>
      <c r="F23" s="53" t="s">
        <v>18</v>
      </c>
      <c r="G23" s="53" t="s">
        <v>19</v>
      </c>
      <c r="H23" s="53" t="s">
        <v>20</v>
      </c>
      <c r="I23" s="53" t="s">
        <v>21</v>
      </c>
      <c r="J23" s="53" t="s">
        <v>22</v>
      </c>
      <c r="K23" s="53" t="s">
        <v>23</v>
      </c>
      <c r="L23" s="53" t="s">
        <v>24</v>
      </c>
      <c r="M23" s="53" t="s">
        <v>25</v>
      </c>
      <c r="N23" s="53" t="s">
        <v>26</v>
      </c>
      <c r="O23" s="53" t="s">
        <v>27</v>
      </c>
      <c r="P23" s="53" t="s">
        <v>28</v>
      </c>
      <c r="Q23" s="53" t="s">
        <v>29</v>
      </c>
      <c r="R23" s="37" t="s">
        <v>30</v>
      </c>
      <c r="S23" s="37" t="s">
        <v>31</v>
      </c>
      <c r="T23" s="37" t="s">
        <v>32</v>
      </c>
      <c r="U23" s="37" t="s">
        <v>97</v>
      </c>
      <c r="V23" s="37" t="s">
        <v>101</v>
      </c>
      <c r="W23" s="37" t="s">
        <v>103</v>
      </c>
      <c r="X23" s="37" t="s">
        <v>104</v>
      </c>
      <c r="Y23" s="37" t="s">
        <v>105</v>
      </c>
      <c r="Z23" s="37" t="s">
        <v>115</v>
      </c>
      <c r="AA23" s="37" t="s">
        <v>117</v>
      </c>
      <c r="AB23" s="37" t="s">
        <v>118</v>
      </c>
      <c r="AC23" s="37" t="s">
        <v>119</v>
      </c>
      <c r="AD23" s="37" t="s">
        <v>120</v>
      </c>
      <c r="AE23" s="37" t="s">
        <v>121</v>
      </c>
      <c r="AF23" s="37" t="s">
        <v>122</v>
      </c>
      <c r="AG23" s="37" t="s">
        <v>123</v>
      </c>
      <c r="AH23" s="53" t="s">
        <v>124</v>
      </c>
      <c r="AI23" s="53" t="s">
        <v>124</v>
      </c>
      <c r="AJ23" s="53" t="s">
        <v>126</v>
      </c>
      <c r="AK23" s="53" t="s">
        <v>124</v>
      </c>
      <c r="AL23" s="53" t="s">
        <v>128</v>
      </c>
      <c r="AM23" s="53" t="s">
        <v>129</v>
      </c>
      <c r="AN23" s="53" t="s">
        <v>131</v>
      </c>
      <c r="AO23" s="53" t="s">
        <v>135</v>
      </c>
      <c r="AP23" s="53" t="s">
        <v>136</v>
      </c>
      <c r="AQ23" s="53" t="s">
        <v>139</v>
      </c>
      <c r="AR23" s="53" t="s">
        <v>140</v>
      </c>
      <c r="AS23" s="133"/>
      <c r="AT23" s="133"/>
      <c r="BA23" s="66"/>
      <c r="BB23" s="66"/>
      <c r="BC23" s="66"/>
      <c r="BD23" s="66"/>
      <c r="BE23" s="64"/>
    </row>
    <row r="24" spans="1:57" ht="25.5" x14ac:dyDescent="0.25">
      <c r="A24" s="61" t="s">
        <v>60</v>
      </c>
      <c r="B24" s="101">
        <f>'2025Q3_LV'!B25</f>
        <v>1.0049999999999999</v>
      </c>
      <c r="C24" s="101">
        <f>'2025Q3_LV'!C25</f>
        <v>1.012</v>
      </c>
      <c r="D24" s="101">
        <f>'2025Q3_LV'!D25</f>
        <v>1.0049999999999999</v>
      </c>
      <c r="E24" s="101">
        <f>'2025Q3_LV'!E25</f>
        <v>0.99399999999999999</v>
      </c>
      <c r="F24" s="101">
        <f>'2025Q3_LV'!F25</f>
        <v>0.995</v>
      </c>
      <c r="G24" s="101">
        <f>'2025Q3_LV'!G25</f>
        <v>1.0009999999999999</v>
      </c>
      <c r="H24" s="101">
        <f>'2025Q3_LV'!H25</f>
        <v>1.006</v>
      </c>
      <c r="I24" s="101">
        <f>'2025Q3_LV'!I25</f>
        <v>1.02</v>
      </c>
      <c r="J24" s="101">
        <f>'2025Q3_LV'!J25</f>
        <v>1.022</v>
      </c>
      <c r="K24" s="101">
        <f>'2025Q3_LV'!K25</f>
        <v>1.028</v>
      </c>
      <c r="L24" s="101">
        <f>'2025Q3_LV'!L25</f>
        <v>1.032</v>
      </c>
      <c r="M24" s="101">
        <f>'2025Q3_LV'!M25</f>
        <v>1.026</v>
      </c>
      <c r="N24" s="101">
        <f>'2025Q3_LV'!N25</f>
        <v>1.036</v>
      </c>
      <c r="O24" s="101">
        <f>'2025Q3_LV'!O25</f>
        <v>1.0369999999999999</v>
      </c>
      <c r="P24" s="101">
        <f>'2025Q3_LV'!P25</f>
        <v>1.04</v>
      </c>
      <c r="Q24" s="101">
        <f>'2025Q3_LV'!Q25</f>
        <v>1.036</v>
      </c>
      <c r="R24" s="101">
        <f>'2025Q3_LV'!R25</f>
        <v>1.0620000000000001</v>
      </c>
      <c r="S24" s="101">
        <f>'2025Q3_LV'!S25</f>
        <v>1.0409999999999999</v>
      </c>
      <c r="T24" s="101">
        <f>'2025Q3_LV'!T25</f>
        <v>1.036</v>
      </c>
      <c r="U24" s="101">
        <f>'2025Q3_LV'!U25</f>
        <v>1.0369999999999999</v>
      </c>
      <c r="V24" s="101">
        <f>'2025Q3_LV'!V25</f>
        <v>1.0329999999999999</v>
      </c>
      <c r="W24" s="101">
        <f>'2025Q3_LV'!W25</f>
        <v>1.0269999999999999</v>
      </c>
      <c r="X24" s="101">
        <f>'2025Q3_LV'!X25</f>
        <v>1.018</v>
      </c>
      <c r="Y24" s="101">
        <f>'2025Q3_LV'!Y25</f>
        <v>1.0189999999999999</v>
      </c>
      <c r="Z24" s="101">
        <f>'2025Q3_LV'!Z25</f>
        <v>0.99199999999999999</v>
      </c>
      <c r="AA24" s="101">
        <f>'2025Q3_LV'!AA25</f>
        <v>1.014</v>
      </c>
      <c r="AB24" s="101">
        <f>'2025Q3_LV'!AB25</f>
        <v>1.0389999999999999</v>
      </c>
      <c r="AC24" s="101">
        <f>'2025Q3_LV'!AC25</f>
        <v>1.079</v>
      </c>
      <c r="AD24" s="101">
        <f>'2025Q3_LV'!AD25</f>
        <v>1.0449999999999999</v>
      </c>
      <c r="AE24" s="101">
        <f>'2025Q3_LV'!AE25</f>
        <v>1.1040000000000001</v>
      </c>
      <c r="AF24" s="101">
        <f>'2025Q3_LV'!AF25</f>
        <v>1.1339999999999999</v>
      </c>
      <c r="AG24" s="101">
        <f>'2025Q3_LV'!AG25</f>
        <v>1.101</v>
      </c>
      <c r="AH24" s="101">
        <f>'2025Q3_LV'!AH25</f>
        <v>1.1279999999999999</v>
      </c>
      <c r="AI24" s="101">
        <f>'2025Q3_LV'!AI25</f>
        <v>1.1240000000000001</v>
      </c>
      <c r="AJ24" s="101">
        <f>'2025Q3_LV'!AJ25</f>
        <v>1.06</v>
      </c>
      <c r="AK24" s="101">
        <f>'2025Q3_LV'!AK25</f>
        <v>1.125</v>
      </c>
      <c r="AL24" s="101">
        <f>'2025Q3_LV'!AL25</f>
        <v>0.97699999999999998</v>
      </c>
      <c r="AM24" s="101">
        <f>'2025Q3_LV'!AM25</f>
        <v>1.04</v>
      </c>
      <c r="AN24" s="101">
        <f>'2025Q3_LV'!AN25</f>
        <v>1.006</v>
      </c>
      <c r="AO24" s="101">
        <f>'2025Q3_LV'!AO25</f>
        <v>1.052</v>
      </c>
      <c r="AP24" s="101">
        <f>'2025Q3_LV'!AP25</f>
        <v>1.03</v>
      </c>
      <c r="AQ24" s="101">
        <f>'2025Q3_LV'!AQ25</f>
        <v>1.0309999999999999</v>
      </c>
      <c r="AR24" s="101">
        <f>'2025Q3_LV'!AR25</f>
        <v>1.052</v>
      </c>
      <c r="AS24" s="101"/>
      <c r="AT24" s="101"/>
      <c r="BA24" s="66"/>
      <c r="BB24" s="66"/>
      <c r="BC24" s="66"/>
      <c r="BD24" s="66"/>
      <c r="BE24" s="65"/>
    </row>
    <row r="25" spans="1:57" x14ac:dyDescent="0.2">
      <c r="A25" s="60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6"/>
      <c r="BA25" s="6"/>
      <c r="BB25" s="6"/>
      <c r="BC25" s="6"/>
    </row>
    <row r="26" spans="1:57" x14ac:dyDescent="0.2">
      <c r="A26" s="52" t="s">
        <v>61</v>
      </c>
      <c r="F26" s="43"/>
      <c r="G26" s="53">
        <v>2015</v>
      </c>
      <c r="H26" s="53">
        <v>2016</v>
      </c>
      <c r="I26" s="53">
        <v>2017</v>
      </c>
      <c r="J26" s="53">
        <v>2018</v>
      </c>
      <c r="K26" s="53">
        <v>2019</v>
      </c>
      <c r="L26" s="53">
        <v>2020</v>
      </c>
      <c r="M26" s="53">
        <v>2021</v>
      </c>
      <c r="N26" s="53">
        <v>2022</v>
      </c>
      <c r="O26" s="53">
        <v>2023</v>
      </c>
      <c r="P26" s="53">
        <v>2024</v>
      </c>
      <c r="Q26" s="48"/>
      <c r="R26" s="48"/>
      <c r="S26" s="48"/>
      <c r="T26" s="48"/>
      <c r="U26" s="48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6"/>
      <c r="BA26" s="6"/>
      <c r="BB26" s="6"/>
      <c r="BC26" s="6"/>
    </row>
    <row r="27" spans="1:57" ht="15" x14ac:dyDescent="0.25">
      <c r="A27" s="61" t="s">
        <v>62</v>
      </c>
      <c r="B27" s="49"/>
      <c r="C27" s="49"/>
      <c r="D27" s="49"/>
      <c r="E27" s="49"/>
      <c r="F27" s="48"/>
      <c r="G27" s="101">
        <f>'2025Q3_LV'!G28</f>
        <v>1.004</v>
      </c>
      <c r="H27" s="101">
        <f>'2025Q3_LV'!H28</f>
        <v>1.006</v>
      </c>
      <c r="I27" s="101">
        <f>'2025Q3_LV'!I28</f>
        <v>1.0269999999999999</v>
      </c>
      <c r="J27" s="101">
        <f>'2025Q3_LV'!J28</f>
        <v>1.0369999999999999</v>
      </c>
      <c r="K27" s="101">
        <f>'2025Q3_LV'!K28</f>
        <v>1.0429999999999999</v>
      </c>
      <c r="L27" s="101">
        <f>'2025Q3_LV'!L28</f>
        <v>1.024</v>
      </c>
      <c r="M27" s="101">
        <f>'2025Q3_LV'!M28</f>
        <v>1.0329999999999999</v>
      </c>
      <c r="N27" s="101">
        <f>'2025Q3_LV'!N28</f>
        <v>1.097</v>
      </c>
      <c r="O27" s="101">
        <f>'2025Q3_LV'!O28</f>
        <v>1.107</v>
      </c>
      <c r="P27" s="101">
        <f>'2025Q3_LV'!P28</f>
        <v>1.0209999999999999</v>
      </c>
      <c r="Q27" s="48"/>
      <c r="R27" s="48"/>
      <c r="S27" s="48"/>
      <c r="T27" s="48"/>
      <c r="U27" s="48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6"/>
      <c r="BA27" s="6"/>
      <c r="BB27" s="6"/>
      <c r="BC27" s="6"/>
    </row>
    <row r="28" spans="1:57" x14ac:dyDescent="0.2">
      <c r="A28" s="48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</row>
    <row r="29" spans="1:57" ht="15" hidden="1" x14ac:dyDescent="0.2">
      <c r="L29" s="104"/>
      <c r="M29" s="104"/>
      <c r="N29" s="104"/>
      <c r="O29" s="104"/>
    </row>
    <row r="30" spans="1:57" ht="15" hidden="1" x14ac:dyDescent="0.2">
      <c r="L30" s="106"/>
      <c r="M30" s="106"/>
      <c r="N30" s="106"/>
      <c r="O30" s="106"/>
    </row>
    <row r="32" spans="1:57" ht="15" hidden="1" x14ac:dyDescent="0.2">
      <c r="L32" s="104"/>
      <c r="M32" s="104"/>
      <c r="N32" s="104"/>
      <c r="O32" s="104"/>
    </row>
  </sheetData>
  <mergeCells count="22">
    <mergeCell ref="AO1:AO2"/>
    <mergeCell ref="AJ1:AJ2"/>
    <mergeCell ref="AK1:AN1"/>
    <mergeCell ref="AZ1:BD1"/>
    <mergeCell ref="P1:P2"/>
    <mergeCell ref="U1:U2"/>
    <mergeCell ref="Q1:T1"/>
    <mergeCell ref="V1:Y1"/>
    <mergeCell ref="Z1:Z2"/>
    <mergeCell ref="AA1:AD1"/>
    <mergeCell ref="AE1:AE2"/>
    <mergeCell ref="AF1:AI1"/>
    <mergeCell ref="AP1:AS1"/>
    <mergeCell ref="AT1:AT2"/>
    <mergeCell ref="AU1:AX1"/>
    <mergeCell ref="AY1:AY2"/>
    <mergeCell ref="L1:O1"/>
    <mergeCell ref="A1:A2"/>
    <mergeCell ref="B1:E1"/>
    <mergeCell ref="F1:F2"/>
    <mergeCell ref="G1:J1"/>
    <mergeCell ref="K1:K2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scale="7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apa3">
    <tabColor theme="3" tint="-0.249977111117893"/>
    <pageSetUpPr fitToPage="1"/>
  </sheetPr>
  <dimension ref="A1:AA59"/>
  <sheetViews>
    <sheetView showGridLines="0" zoomScale="70" zoomScaleNormal="70" workbookViewId="0">
      <selection sqref="A1:G1"/>
    </sheetView>
  </sheetViews>
  <sheetFormatPr defaultColWidth="0" defaultRowHeight="0" customHeight="1" zeroHeight="1" x14ac:dyDescent="0.2"/>
  <cols>
    <col min="1" max="1" width="10.28515625" style="85" customWidth="1"/>
    <col min="2" max="2" width="12.28515625" style="85" customWidth="1"/>
    <col min="3" max="3" width="13.42578125" style="85" customWidth="1"/>
    <col min="4" max="4" width="12" style="85" customWidth="1"/>
    <col min="5" max="5" width="11.28515625" style="85" customWidth="1"/>
    <col min="6" max="6" width="10.7109375" style="85" customWidth="1"/>
    <col min="7" max="7" width="12" style="85" customWidth="1"/>
    <col min="8" max="8" width="25.42578125" style="73" customWidth="1"/>
    <col min="9" max="10" width="8.7109375" style="85" customWidth="1"/>
    <col min="11" max="11" width="10.28515625" style="85" customWidth="1"/>
    <col min="12" max="12" width="14.28515625" style="85" customWidth="1"/>
    <col min="13" max="13" width="12.28515625" style="85" customWidth="1"/>
    <col min="14" max="14" width="10.28515625" style="85" customWidth="1"/>
    <col min="15" max="15" width="8.7109375" style="85" customWidth="1"/>
    <col min="16" max="16" width="9.28515625" style="85" customWidth="1"/>
    <col min="17" max="27" width="8.7109375" style="85" customWidth="1"/>
    <col min="28" max="16384" width="8.7109375" style="85" hidden="1"/>
  </cols>
  <sheetData>
    <row r="1" spans="1:16" s="23" customFormat="1" ht="14.1" customHeight="1" x14ac:dyDescent="0.25">
      <c r="A1" s="189" t="s">
        <v>63</v>
      </c>
      <c r="B1" s="189"/>
      <c r="C1" s="189"/>
      <c r="D1" s="189"/>
      <c r="E1" s="189"/>
      <c r="F1" s="189"/>
      <c r="G1" s="189"/>
      <c r="J1" s="190" t="s">
        <v>64</v>
      </c>
      <c r="K1" s="190"/>
      <c r="L1" s="190"/>
      <c r="M1" s="190"/>
      <c r="N1" s="190"/>
      <c r="O1" s="190"/>
      <c r="P1" s="190"/>
    </row>
    <row r="2" spans="1:16" s="23" customFormat="1" ht="14.65" customHeight="1" x14ac:dyDescent="0.2">
      <c r="A2" s="191" t="s">
        <v>65</v>
      </c>
      <c r="B2" s="191"/>
      <c r="C2" s="191"/>
      <c r="D2" s="191"/>
      <c r="E2" s="191"/>
      <c r="F2" s="191"/>
      <c r="G2" s="191"/>
      <c r="J2" s="190"/>
      <c r="K2" s="190"/>
      <c r="L2" s="190"/>
      <c r="M2" s="190"/>
      <c r="N2" s="190"/>
      <c r="O2" s="190"/>
      <c r="P2" s="190"/>
    </row>
    <row r="3" spans="1:16" s="23" customFormat="1" ht="14.65" customHeight="1" x14ac:dyDescent="0.25">
      <c r="A3" s="191" t="s">
        <v>132</v>
      </c>
      <c r="B3" s="191"/>
      <c r="C3" s="191"/>
      <c r="D3" s="191"/>
      <c r="E3" s="191"/>
      <c r="F3" s="191"/>
      <c r="G3" s="191"/>
      <c r="J3" s="190"/>
      <c r="K3" s="190"/>
      <c r="L3" s="190"/>
      <c r="M3" s="190"/>
      <c r="N3" s="190"/>
      <c r="O3" s="190"/>
      <c r="P3" s="190"/>
    </row>
    <row r="4" spans="1:16" s="23" customFormat="1" ht="22.5" x14ac:dyDescent="0.2">
      <c r="A4" s="69"/>
      <c r="B4" s="70" t="s">
        <v>66</v>
      </c>
      <c r="C4" s="70" t="s">
        <v>67</v>
      </c>
      <c r="D4" s="70" t="s">
        <v>68</v>
      </c>
      <c r="E4" s="70" t="s">
        <v>69</v>
      </c>
      <c r="F4" s="70" t="s">
        <v>70</v>
      </c>
      <c r="G4" s="70" t="s">
        <v>71</v>
      </c>
      <c r="H4" s="69"/>
      <c r="I4" s="69"/>
      <c r="J4" s="69"/>
      <c r="K4" s="70" t="s">
        <v>8</v>
      </c>
      <c r="L4" s="70" t="s">
        <v>67</v>
      </c>
      <c r="M4" s="70" t="s">
        <v>68</v>
      </c>
      <c r="N4" s="70" t="s">
        <v>69</v>
      </c>
      <c r="O4" s="70" t="s">
        <v>70</v>
      </c>
      <c r="P4" s="70" t="s">
        <v>71</v>
      </c>
    </row>
    <row r="5" spans="1:16" s="23" customFormat="1" ht="45" x14ac:dyDescent="0.2">
      <c r="A5" s="69"/>
      <c r="B5" s="70" t="s">
        <v>72</v>
      </c>
      <c r="C5" s="70" t="s">
        <v>73</v>
      </c>
      <c r="D5" s="70" t="s">
        <v>74</v>
      </c>
      <c r="E5" s="70" t="s">
        <v>75</v>
      </c>
      <c r="F5" s="70" t="s">
        <v>76</v>
      </c>
      <c r="G5" s="70" t="s">
        <v>77</v>
      </c>
      <c r="H5" s="69"/>
      <c r="I5" s="69"/>
      <c r="J5" s="71"/>
      <c r="K5" s="70" t="s">
        <v>47</v>
      </c>
      <c r="L5" s="70" t="s">
        <v>73</v>
      </c>
      <c r="M5" s="70" t="s">
        <v>74</v>
      </c>
      <c r="N5" s="70" t="s">
        <v>75</v>
      </c>
      <c r="O5" s="70" t="s">
        <v>76</v>
      </c>
      <c r="P5" s="70" t="s">
        <v>78</v>
      </c>
    </row>
    <row r="6" spans="1:16" s="23" customFormat="1" ht="15" x14ac:dyDescent="0.25">
      <c r="A6" s="72" t="s">
        <v>79</v>
      </c>
      <c r="B6" s="86">
        <v>6326074</v>
      </c>
      <c r="C6" s="86">
        <v>3576436</v>
      </c>
      <c r="D6" s="86">
        <v>1203247</v>
      </c>
      <c r="E6" s="86">
        <v>1624320</v>
      </c>
      <c r="F6" s="86">
        <v>3602224</v>
      </c>
      <c r="G6" s="86">
        <v>-3552285</v>
      </c>
      <c r="H6" s="73"/>
      <c r="I6" s="74">
        <v>2014</v>
      </c>
      <c r="J6" s="72" t="s">
        <v>7</v>
      </c>
      <c r="K6" s="75">
        <f t="shared" ref="K6:K17" si="0">(B13/B9-1)*100</f>
        <v>1.6748978441757822</v>
      </c>
      <c r="L6" s="75">
        <f t="shared" ref="L6:L31" si="1">(C13-C9)/B9*100</f>
        <v>0.73652973926052079</v>
      </c>
      <c r="M6" s="75">
        <f t="shared" ref="M6:M31" si="2">(D13-D9)/B9*100</f>
        <v>0.71805331534694306</v>
      </c>
      <c r="N6" s="75">
        <f t="shared" ref="N6:N28" si="3">(E13-E9)/B9*100</f>
        <v>2.0141921742251268</v>
      </c>
      <c r="O6" s="75">
        <f t="shared" ref="O6:O31" si="4">(F13-F9)/B9*100</f>
        <v>4.0934910131999329</v>
      </c>
      <c r="P6" s="75">
        <f t="shared" ref="P6:P28" si="5">(G13-G9)/B9*100</f>
        <v>-2.6931969005837408</v>
      </c>
    </row>
    <row r="7" spans="1:16" s="23" customFormat="1" ht="15" x14ac:dyDescent="0.25">
      <c r="A7" s="72" t="s">
        <v>80</v>
      </c>
      <c r="B7" s="86">
        <v>6373270</v>
      </c>
      <c r="C7" s="86">
        <v>3678467</v>
      </c>
      <c r="D7" s="86">
        <v>1211325</v>
      </c>
      <c r="E7" s="86">
        <v>1604275</v>
      </c>
      <c r="F7" s="86">
        <v>3635457</v>
      </c>
      <c r="G7" s="86">
        <v>-3519554</v>
      </c>
      <c r="H7" s="73"/>
      <c r="I7" s="74">
        <v>2015</v>
      </c>
      <c r="J7" s="72" t="s">
        <v>4</v>
      </c>
      <c r="K7" s="75">
        <f t="shared" si="0"/>
        <v>2.6995200456759516</v>
      </c>
      <c r="L7" s="75">
        <f t="shared" si="1"/>
        <v>1.3054007012587343</v>
      </c>
      <c r="M7" s="75">
        <f t="shared" si="2"/>
        <v>0.47309431800773122</v>
      </c>
      <c r="N7" s="75">
        <f t="shared" si="3"/>
        <v>-0.5349112782806057</v>
      </c>
      <c r="O7" s="75">
        <f t="shared" si="4"/>
        <v>1.9270464505467395</v>
      </c>
      <c r="P7" s="75">
        <f t="shared" si="5"/>
        <v>0.76266040263005863</v>
      </c>
    </row>
    <row r="8" spans="1:16" s="23" customFormat="1" ht="15" x14ac:dyDescent="0.25">
      <c r="A8" s="72" t="s">
        <v>81</v>
      </c>
      <c r="B8" s="86">
        <v>6458850</v>
      </c>
      <c r="C8" s="86">
        <v>3706490</v>
      </c>
      <c r="D8" s="86">
        <v>1226200</v>
      </c>
      <c r="E8" s="86">
        <v>1548102</v>
      </c>
      <c r="F8" s="86">
        <v>3667854</v>
      </c>
      <c r="G8" s="86">
        <v>-3567364</v>
      </c>
      <c r="H8" s="73"/>
      <c r="I8" s="74"/>
      <c r="J8" s="72" t="s">
        <v>5</v>
      </c>
      <c r="K8" s="75">
        <f t="shared" si="0"/>
        <v>3.8482630885161129</v>
      </c>
      <c r="L8" s="75">
        <f t="shared" si="1"/>
        <v>0.84147314682922647</v>
      </c>
      <c r="M8" s="75">
        <f t="shared" si="2"/>
        <v>0.39828306254527163</v>
      </c>
      <c r="N8" s="75">
        <f t="shared" si="3"/>
        <v>1.1191443930397647</v>
      </c>
      <c r="O8" s="75">
        <f t="shared" si="4"/>
        <v>0.6414411515357894</v>
      </c>
      <c r="P8" s="75">
        <f t="shared" si="5"/>
        <v>0.11173788178261072</v>
      </c>
    </row>
    <row r="9" spans="1:16" s="23" customFormat="1" ht="15" x14ac:dyDescent="0.25">
      <c r="A9" s="72" t="s">
        <v>82</v>
      </c>
      <c r="B9" s="86">
        <v>6489351</v>
      </c>
      <c r="C9" s="86">
        <v>3660208</v>
      </c>
      <c r="D9" s="86">
        <v>1230518</v>
      </c>
      <c r="E9" s="86">
        <v>1462603</v>
      </c>
      <c r="F9" s="86">
        <v>3698273</v>
      </c>
      <c r="G9" s="86">
        <v>-3547209</v>
      </c>
      <c r="H9" s="73"/>
      <c r="I9" s="74"/>
      <c r="J9" s="72" t="s">
        <v>6</v>
      </c>
      <c r="K9" s="75">
        <f t="shared" si="0"/>
        <v>4.458452915319322</v>
      </c>
      <c r="L9" s="75">
        <f t="shared" si="1"/>
        <v>1.5048000144614895</v>
      </c>
      <c r="M9" s="75">
        <f t="shared" si="2"/>
        <v>0.39184256541963158</v>
      </c>
      <c r="N9" s="75">
        <f t="shared" si="3"/>
        <v>7.3355601799240194E-2</v>
      </c>
      <c r="O9" s="75">
        <f t="shared" si="4"/>
        <v>2.6503869587745772</v>
      </c>
      <c r="P9" s="75">
        <f t="shared" si="5"/>
        <v>-2.6514654942327973</v>
      </c>
    </row>
    <row r="10" spans="1:16" s="23" customFormat="1" ht="15" x14ac:dyDescent="0.25">
      <c r="A10" s="72" t="s">
        <v>83</v>
      </c>
      <c r="B10" s="86">
        <v>6501452</v>
      </c>
      <c r="C10" s="86">
        <v>3636285</v>
      </c>
      <c r="D10" s="86">
        <v>1248726</v>
      </c>
      <c r="E10" s="86">
        <v>1460056</v>
      </c>
      <c r="F10" s="86">
        <v>3828781</v>
      </c>
      <c r="G10" s="86">
        <v>-3652939</v>
      </c>
      <c r="H10" s="73"/>
      <c r="I10" s="74"/>
      <c r="J10" s="72" t="s">
        <v>7</v>
      </c>
      <c r="K10" s="75">
        <f t="shared" si="0"/>
        <v>3.9385175084543977</v>
      </c>
      <c r="L10" s="75">
        <f t="shared" si="1"/>
        <v>1.4858804302671051</v>
      </c>
      <c r="M10" s="75">
        <f t="shared" si="2"/>
        <v>0.20474258950497581</v>
      </c>
      <c r="N10" s="75">
        <f t="shared" si="3"/>
        <v>-2.3968174796125092</v>
      </c>
      <c r="O10" s="75">
        <f t="shared" si="4"/>
        <v>1.7609469234883504</v>
      </c>
      <c r="P10" s="75">
        <f t="shared" si="5"/>
        <v>-0.19849831184741046</v>
      </c>
    </row>
    <row r="11" spans="1:16" s="23" customFormat="1" ht="15" x14ac:dyDescent="0.25">
      <c r="A11" s="72" t="s">
        <v>84</v>
      </c>
      <c r="B11" s="86">
        <v>6513458</v>
      </c>
      <c r="C11" s="86">
        <v>3694054</v>
      </c>
      <c r="D11" s="86">
        <v>1259449</v>
      </c>
      <c r="E11" s="86">
        <v>1445495</v>
      </c>
      <c r="F11" s="86">
        <v>3863444</v>
      </c>
      <c r="G11" s="86">
        <v>-3632786</v>
      </c>
      <c r="H11" s="73"/>
      <c r="I11" s="74">
        <v>2016</v>
      </c>
      <c r="J11" s="72" t="s">
        <v>4</v>
      </c>
      <c r="K11" s="75">
        <f t="shared" si="0"/>
        <v>3.8103568090867679</v>
      </c>
      <c r="L11" s="75">
        <f t="shared" si="1"/>
        <v>2.1927493949342214</v>
      </c>
      <c r="M11" s="75">
        <f t="shared" si="2"/>
        <v>0.32702008099494384</v>
      </c>
      <c r="N11" s="75">
        <f t="shared" si="3"/>
        <v>-1.013919508279217</v>
      </c>
      <c r="O11" s="75">
        <f t="shared" si="4"/>
        <v>1.4903788550478061</v>
      </c>
      <c r="P11" s="75">
        <f t="shared" si="5"/>
        <v>-2.3241415254846518</v>
      </c>
    </row>
    <row r="12" spans="1:16" s="23" customFormat="1" ht="15" x14ac:dyDescent="0.25">
      <c r="A12" s="72" t="s">
        <v>85</v>
      </c>
      <c r="B12" s="86">
        <v>6583001</v>
      </c>
      <c r="C12" s="86">
        <v>3693008</v>
      </c>
      <c r="D12" s="86">
        <v>1265263</v>
      </c>
      <c r="E12" s="86">
        <v>1452145</v>
      </c>
      <c r="F12" s="86">
        <v>3880849</v>
      </c>
      <c r="G12" s="86">
        <v>-3596692</v>
      </c>
      <c r="H12" s="73"/>
      <c r="I12" s="74"/>
      <c r="J12" s="72" t="s">
        <v>5</v>
      </c>
      <c r="K12" s="75">
        <f t="shared" si="0"/>
        <v>2.8020377542480546</v>
      </c>
      <c r="L12" s="75">
        <f t="shared" si="1"/>
        <v>2.1826512951513379</v>
      </c>
      <c r="M12" s="75">
        <f t="shared" si="2"/>
        <v>0.3227178493322036</v>
      </c>
      <c r="N12" s="75">
        <f t="shared" si="3"/>
        <v>-3.2790995656045365</v>
      </c>
      <c r="O12" s="75">
        <f t="shared" si="4"/>
        <v>3.7485920179038996</v>
      </c>
      <c r="P12" s="75">
        <f t="shared" si="5"/>
        <v>-3.6630227791877514</v>
      </c>
    </row>
    <row r="13" spans="1:16" s="23" customFormat="1" ht="15" x14ac:dyDescent="0.25">
      <c r="A13" s="72" t="s">
        <v>86</v>
      </c>
      <c r="B13" s="86">
        <v>6598041</v>
      </c>
      <c r="C13" s="86">
        <v>3708004</v>
      </c>
      <c r="D13" s="86">
        <v>1277115</v>
      </c>
      <c r="E13" s="86">
        <v>1593311</v>
      </c>
      <c r="F13" s="86">
        <v>3963914</v>
      </c>
      <c r="G13" s="86">
        <v>-3721980</v>
      </c>
      <c r="H13" s="73"/>
      <c r="I13" s="74"/>
      <c r="J13" s="72" t="s">
        <v>6</v>
      </c>
      <c r="K13" s="75">
        <f t="shared" si="0"/>
        <v>1.1688211780962465</v>
      </c>
      <c r="L13" s="75">
        <f t="shared" si="1"/>
        <v>1.5752197229375813</v>
      </c>
      <c r="M13" s="75">
        <f t="shared" si="2"/>
        <v>0.40344646208878615</v>
      </c>
      <c r="N13" s="75">
        <f t="shared" si="3"/>
        <v>-1.1509050896669686</v>
      </c>
      <c r="O13" s="75">
        <f t="shared" si="4"/>
        <v>2.1264593722883194</v>
      </c>
      <c r="P13" s="75">
        <f t="shared" si="5"/>
        <v>-7.5837987953466454E-2</v>
      </c>
    </row>
    <row r="14" spans="1:16" s="23" customFormat="1" ht="15" x14ac:dyDescent="0.25">
      <c r="A14" s="72" t="s">
        <v>14</v>
      </c>
      <c r="B14" s="86">
        <v>6676960</v>
      </c>
      <c r="C14" s="86">
        <v>3721155</v>
      </c>
      <c r="D14" s="86">
        <v>1279484</v>
      </c>
      <c r="E14" s="86">
        <v>1425279</v>
      </c>
      <c r="F14" s="86">
        <v>3954067</v>
      </c>
      <c r="G14" s="86">
        <v>-3603355</v>
      </c>
      <c r="H14" s="73"/>
      <c r="I14" s="74"/>
      <c r="J14" s="72" t="s">
        <v>7</v>
      </c>
      <c r="K14" s="75">
        <f t="shared" si="0"/>
        <v>2.6310509359562584</v>
      </c>
      <c r="L14" s="75">
        <f t="shared" si="1"/>
        <v>1.7811413571431278</v>
      </c>
      <c r="M14" s="75">
        <f t="shared" si="2"/>
        <v>0.66597588243408412</v>
      </c>
      <c r="N14" s="75">
        <f t="shared" si="3"/>
        <v>-5.2202523627474628E-2</v>
      </c>
      <c r="O14" s="75">
        <f t="shared" si="4"/>
        <v>1.8283569357760228</v>
      </c>
      <c r="P14" s="75">
        <f t="shared" si="5"/>
        <v>-3.1648144491919252</v>
      </c>
    </row>
    <row r="15" spans="1:16" s="23" customFormat="1" ht="15" x14ac:dyDescent="0.25">
      <c r="A15" s="72" t="s">
        <v>15</v>
      </c>
      <c r="B15" s="86">
        <v>6764113</v>
      </c>
      <c r="C15" s="86">
        <v>3748863</v>
      </c>
      <c r="D15" s="86">
        <v>1285391</v>
      </c>
      <c r="E15" s="86">
        <v>1518390</v>
      </c>
      <c r="F15" s="86">
        <v>3905224</v>
      </c>
      <c r="G15" s="86">
        <v>-3625508</v>
      </c>
      <c r="H15" s="73"/>
      <c r="I15" s="74">
        <v>2017</v>
      </c>
      <c r="J15" s="72" t="s">
        <v>4</v>
      </c>
      <c r="K15" s="75">
        <f t="shared" si="0"/>
        <v>2.5914767861388466</v>
      </c>
      <c r="L15" s="75">
        <f t="shared" si="1"/>
        <v>1.1862868209717667</v>
      </c>
      <c r="M15" s="75">
        <f t="shared" si="2"/>
        <v>0.65901777655692029</v>
      </c>
      <c r="N15" s="75">
        <f t="shared" si="3"/>
        <v>0.88575486310366081</v>
      </c>
      <c r="O15" s="75">
        <f t="shared" si="4"/>
        <v>4.4288464512673968</v>
      </c>
      <c r="P15" s="75">
        <f t="shared" si="5"/>
        <v>-3.870472471843974</v>
      </c>
    </row>
    <row r="16" spans="1:16" s="23" customFormat="1" ht="15" x14ac:dyDescent="0.25">
      <c r="A16" s="72" t="s">
        <v>16</v>
      </c>
      <c r="B16" s="86">
        <v>6876501</v>
      </c>
      <c r="C16" s="86">
        <v>3792069</v>
      </c>
      <c r="D16" s="86">
        <v>1291058</v>
      </c>
      <c r="E16" s="86">
        <v>1456974</v>
      </c>
      <c r="F16" s="86">
        <v>4055324</v>
      </c>
      <c r="G16" s="86">
        <v>-3771238</v>
      </c>
      <c r="H16" s="73"/>
      <c r="I16" s="69"/>
      <c r="J16" s="72" t="s">
        <v>5</v>
      </c>
      <c r="K16" s="75">
        <f t="shared" si="0"/>
        <v>2.7554897100025011</v>
      </c>
      <c r="L16" s="75">
        <f t="shared" si="1"/>
        <v>1.0916143847414723</v>
      </c>
      <c r="M16" s="75">
        <f t="shared" si="2"/>
        <v>0.80454196259056032</v>
      </c>
      <c r="N16" s="75">
        <f t="shared" si="3"/>
        <v>3.6813205619037843</v>
      </c>
      <c r="O16" s="75">
        <f t="shared" si="4"/>
        <v>3.1017972442082904</v>
      </c>
      <c r="P16" s="75">
        <f t="shared" si="5"/>
        <v>-3.9241284356436896</v>
      </c>
    </row>
    <row r="17" spans="1:16" s="23" customFormat="1" ht="15" x14ac:dyDescent="0.25">
      <c r="A17" s="72" t="s">
        <v>17</v>
      </c>
      <c r="B17" s="86">
        <v>6857906</v>
      </c>
      <c r="C17" s="86">
        <v>3806043</v>
      </c>
      <c r="D17" s="86">
        <v>1290624</v>
      </c>
      <c r="E17" s="86">
        <v>1435168</v>
      </c>
      <c r="F17" s="86">
        <v>4080102</v>
      </c>
      <c r="G17" s="86">
        <v>-3735077</v>
      </c>
      <c r="H17" s="73"/>
      <c r="I17" s="69"/>
      <c r="J17" s="72" t="s">
        <v>6</v>
      </c>
      <c r="K17" s="75">
        <f t="shared" si="0"/>
        <v>3.7279669391788728</v>
      </c>
      <c r="L17" s="75">
        <f t="shared" si="1"/>
        <v>1.8039277692929658</v>
      </c>
      <c r="M17" s="75">
        <f t="shared" si="2"/>
        <v>0.76465366993082373</v>
      </c>
      <c r="N17" s="75">
        <f t="shared" si="3"/>
        <v>2.0228335279849072</v>
      </c>
      <c r="O17" s="75">
        <f t="shared" si="4"/>
        <v>2.3475914113736414</v>
      </c>
      <c r="P17" s="75">
        <f t="shared" si="5"/>
        <v>-6.8512083370766321</v>
      </c>
    </row>
    <row r="18" spans="1:16" s="23" customFormat="1" ht="15" x14ac:dyDescent="0.25">
      <c r="A18" s="72" t="s">
        <v>18</v>
      </c>
      <c r="B18" s="86">
        <v>6931376</v>
      </c>
      <c r="C18" s="86">
        <v>3867564</v>
      </c>
      <c r="D18" s="86">
        <v>1301319</v>
      </c>
      <c r="E18" s="86">
        <v>1357580</v>
      </c>
      <c r="F18" s="86">
        <v>4053579</v>
      </c>
      <c r="G18" s="86">
        <v>-3758537</v>
      </c>
      <c r="H18" s="73"/>
      <c r="I18" s="69"/>
      <c r="J18" s="72" t="s">
        <v>7</v>
      </c>
      <c r="K18" s="75">
        <f t="shared" ref="K18:K31" si="6">(B25/B21-1)*100</f>
        <v>3.3557481798622613</v>
      </c>
      <c r="L18" s="75">
        <f t="shared" si="1"/>
        <v>2.0430098513271808</v>
      </c>
      <c r="M18" s="75">
        <f t="shared" si="2"/>
        <v>0.60782789580669649</v>
      </c>
      <c r="N18" s="75">
        <f t="shared" si="3"/>
        <v>1.9790174985838282</v>
      </c>
      <c r="O18" s="75">
        <f t="shared" si="4"/>
        <v>5.4973466048320194</v>
      </c>
      <c r="P18" s="75">
        <f t="shared" si="5"/>
        <v>-4.1033391249443589</v>
      </c>
    </row>
    <row r="19" spans="1:16" s="23" customFormat="1" ht="15" x14ac:dyDescent="0.25">
      <c r="A19" s="72" t="s">
        <v>19</v>
      </c>
      <c r="B19" s="86">
        <v>6953646</v>
      </c>
      <c r="C19" s="86">
        <v>3896500</v>
      </c>
      <c r="D19" s="86">
        <v>1307220</v>
      </c>
      <c r="E19" s="86">
        <v>1296588</v>
      </c>
      <c r="F19" s="86">
        <v>4158783</v>
      </c>
      <c r="G19" s="86">
        <v>-3873279</v>
      </c>
      <c r="H19" s="73"/>
      <c r="I19" s="74">
        <v>2018</v>
      </c>
      <c r="J19" s="72" t="s">
        <v>4</v>
      </c>
      <c r="K19" s="75">
        <f t="shared" si="6"/>
        <v>3.5262967900018483</v>
      </c>
      <c r="L19" s="75">
        <f t="shared" si="1"/>
        <v>2.2523411260946244</v>
      </c>
      <c r="M19" s="75">
        <f t="shared" si="2"/>
        <v>0.48226684260064084</v>
      </c>
      <c r="N19" s="75">
        <f t="shared" si="3"/>
        <v>2.9417236757525416</v>
      </c>
      <c r="O19" s="75">
        <f t="shared" si="4"/>
        <v>1.6649554682948291</v>
      </c>
      <c r="P19" s="75">
        <f t="shared" si="5"/>
        <v>-3.9676973748140378</v>
      </c>
    </row>
    <row r="20" spans="1:16" s="23" customFormat="1" ht="15" x14ac:dyDescent="0.25">
      <c r="A20" s="72" t="s">
        <v>20</v>
      </c>
      <c r="B20" s="86">
        <v>6956875</v>
      </c>
      <c r="C20" s="86">
        <v>3900389</v>
      </c>
      <c r="D20" s="86">
        <v>1318801</v>
      </c>
      <c r="E20" s="86">
        <v>1377832</v>
      </c>
      <c r="F20" s="86">
        <v>4201550</v>
      </c>
      <c r="G20" s="86">
        <v>-3776453</v>
      </c>
      <c r="H20" s="73"/>
      <c r="I20" s="74"/>
      <c r="J20" s="72" t="s">
        <v>5</v>
      </c>
      <c r="K20" s="75">
        <f t="shared" si="6"/>
        <v>4.4949283111458849</v>
      </c>
      <c r="L20" s="75">
        <f t="shared" si="1"/>
        <v>2.4048973493310872</v>
      </c>
      <c r="M20" s="75">
        <f t="shared" si="2"/>
        <v>0.36676098103174237</v>
      </c>
      <c r="N20" s="75">
        <f t="shared" si="3"/>
        <v>1.4019797479529417</v>
      </c>
      <c r="O20" s="75">
        <f t="shared" si="4"/>
        <v>6.5382289472465143</v>
      </c>
      <c r="P20" s="75">
        <f t="shared" si="5"/>
        <v>-3.1839740314303775</v>
      </c>
    </row>
    <row r="21" spans="1:16" s="23" customFormat="1" ht="15" x14ac:dyDescent="0.25">
      <c r="A21" s="72" t="s">
        <v>21</v>
      </c>
      <c r="B21" s="86">
        <v>7038341</v>
      </c>
      <c r="C21" s="86">
        <v>3928192</v>
      </c>
      <c r="D21" s="86">
        <v>1336296</v>
      </c>
      <c r="E21" s="86">
        <v>1431588</v>
      </c>
      <c r="F21" s="86">
        <v>4205489</v>
      </c>
      <c r="G21" s="86">
        <v>-3952117</v>
      </c>
      <c r="H21" s="73"/>
      <c r="I21" s="69"/>
      <c r="J21" s="72" t="s">
        <v>6</v>
      </c>
      <c r="K21" s="75">
        <f t="shared" si="6"/>
        <v>4.1234994751410792</v>
      </c>
      <c r="L21" s="75">
        <f t="shared" si="1"/>
        <v>1.9224178846973312</v>
      </c>
      <c r="M21" s="75">
        <f t="shared" si="2"/>
        <v>0.40651448645240412</v>
      </c>
      <c r="N21" s="75">
        <f t="shared" si="3"/>
        <v>2.6176567388073404</v>
      </c>
      <c r="O21" s="75">
        <f t="shared" si="4"/>
        <v>2.1192798173560274</v>
      </c>
      <c r="P21" s="75">
        <f t="shared" si="5"/>
        <v>-3.8744634486868135</v>
      </c>
    </row>
    <row r="22" spans="1:16" s="23" customFormat="1" ht="15" x14ac:dyDescent="0.25">
      <c r="A22" s="72" t="s">
        <v>22</v>
      </c>
      <c r="B22" s="86">
        <v>7111001</v>
      </c>
      <c r="C22" s="86">
        <v>3949790</v>
      </c>
      <c r="D22" s="86">
        <v>1346998</v>
      </c>
      <c r="E22" s="86">
        <v>1418975</v>
      </c>
      <c r="F22" s="86">
        <v>4360559</v>
      </c>
      <c r="G22" s="86">
        <v>-4026814</v>
      </c>
      <c r="H22" s="73"/>
      <c r="I22" s="69"/>
      <c r="J22" s="72" t="s">
        <v>7</v>
      </c>
      <c r="K22" s="75">
        <f t="shared" si="6"/>
        <v>4.1871983482094421</v>
      </c>
      <c r="L22" s="75">
        <f t="shared" si="1"/>
        <v>1.543811077829083</v>
      </c>
      <c r="M22" s="75">
        <f t="shared" si="2"/>
        <v>0.55081221742160658</v>
      </c>
      <c r="N22" s="75">
        <f t="shared" si="3"/>
        <v>2.9634079452555699</v>
      </c>
      <c r="O22" s="75">
        <f t="shared" si="4"/>
        <v>0.55083971060673331</v>
      </c>
      <c r="P22" s="75">
        <f t="shared" si="5"/>
        <v>-3.693283277407613</v>
      </c>
    </row>
    <row r="23" spans="1:16" s="23" customFormat="1" ht="15" x14ac:dyDescent="0.25">
      <c r="A23" s="72" t="s">
        <v>23</v>
      </c>
      <c r="B23" s="86">
        <v>7145253</v>
      </c>
      <c r="C23" s="86">
        <v>3972407</v>
      </c>
      <c r="D23" s="86">
        <v>1363165</v>
      </c>
      <c r="E23" s="86">
        <v>1552574</v>
      </c>
      <c r="F23" s="86">
        <v>4374471</v>
      </c>
      <c r="G23" s="86">
        <v>-4146149</v>
      </c>
      <c r="H23" s="73"/>
      <c r="I23" s="74">
        <v>2019</v>
      </c>
      <c r="J23" s="40" t="s">
        <v>4</v>
      </c>
      <c r="K23" s="75">
        <f t="shared" si="6"/>
        <v>2.8185259060474088</v>
      </c>
      <c r="L23" s="75">
        <f t="shared" si="1"/>
        <v>0.86214484696314297</v>
      </c>
      <c r="M23" s="75">
        <f t="shared" si="2"/>
        <v>0.84569496734203087</v>
      </c>
      <c r="N23" s="75">
        <f t="shared" si="3"/>
        <v>2.1706641730587104</v>
      </c>
      <c r="O23" s="75">
        <f t="shared" si="4"/>
        <v>1.3725801289800965</v>
      </c>
      <c r="P23" s="75">
        <f t="shared" si="5"/>
        <v>-2.2630741904512996</v>
      </c>
    </row>
    <row r="24" spans="1:16" s="23" customFormat="1" ht="15" x14ac:dyDescent="0.25">
      <c r="A24" s="72" t="s">
        <v>24</v>
      </c>
      <c r="B24" s="86">
        <v>7216225</v>
      </c>
      <c r="C24" s="86">
        <v>4025886</v>
      </c>
      <c r="D24" s="86">
        <v>1371997</v>
      </c>
      <c r="E24" s="86">
        <v>1518558</v>
      </c>
      <c r="F24" s="86">
        <v>4364869</v>
      </c>
      <c r="G24" s="86">
        <v>-4253083</v>
      </c>
      <c r="H24" s="73"/>
      <c r="I24" s="69"/>
      <c r="J24" s="76" t="s">
        <v>5</v>
      </c>
      <c r="K24" s="77">
        <f t="shared" si="6"/>
        <v>1.1093659658093502</v>
      </c>
      <c r="L24" s="77">
        <f t="shared" si="1"/>
        <v>0.24741419155373781</v>
      </c>
      <c r="M24" s="77">
        <f t="shared" si="2"/>
        <v>1.003344705573362</v>
      </c>
      <c r="N24" s="77">
        <f t="shared" si="3"/>
        <v>1.4727124500112303</v>
      </c>
      <c r="O24" s="77">
        <f t="shared" si="4"/>
        <v>-1.9937782824368335</v>
      </c>
      <c r="P24" s="77">
        <f t="shared" si="5"/>
        <v>-2.509098394720795</v>
      </c>
    </row>
    <row r="25" spans="1:16" s="23" customFormat="1" ht="15" x14ac:dyDescent="0.25">
      <c r="A25" s="72" t="s">
        <v>25</v>
      </c>
      <c r="B25" s="86">
        <v>7274530</v>
      </c>
      <c r="C25" s="86">
        <v>4071986</v>
      </c>
      <c r="D25" s="86">
        <v>1379077</v>
      </c>
      <c r="E25" s="86">
        <v>1570878</v>
      </c>
      <c r="F25" s="86">
        <v>4592411</v>
      </c>
      <c r="G25" s="86">
        <v>-4240924</v>
      </c>
      <c r="H25" s="73"/>
      <c r="I25" s="69"/>
      <c r="J25" s="72" t="s">
        <v>6</v>
      </c>
      <c r="K25" s="77">
        <f t="shared" si="6"/>
        <v>0.93098206416843965</v>
      </c>
      <c r="L25" s="77">
        <f t="shared" si="1"/>
        <v>-0.14855360533291739</v>
      </c>
      <c r="M25" s="77">
        <f t="shared" si="2"/>
        <v>1.057589343108787</v>
      </c>
      <c r="N25" s="77">
        <f t="shared" si="3"/>
        <v>-8.3180436600137405E-3</v>
      </c>
      <c r="O25" s="77">
        <f t="shared" si="4"/>
        <v>1.9666650074942247</v>
      </c>
      <c r="P25" s="77">
        <f t="shared" si="5"/>
        <v>0.28833666543071629</v>
      </c>
    </row>
    <row r="26" spans="1:16" s="23" customFormat="1" ht="15" x14ac:dyDescent="0.25">
      <c r="A26" s="72" t="s">
        <v>26</v>
      </c>
      <c r="B26" s="86">
        <v>7361756</v>
      </c>
      <c r="C26" s="86">
        <v>4109954</v>
      </c>
      <c r="D26" s="86">
        <v>1381292</v>
      </c>
      <c r="E26" s="86">
        <v>1628161</v>
      </c>
      <c r="F26" s="86">
        <v>4478954</v>
      </c>
      <c r="G26" s="86">
        <v>-4308957</v>
      </c>
      <c r="H26" s="73"/>
      <c r="I26" s="74"/>
      <c r="J26" s="72" t="s">
        <v>7</v>
      </c>
      <c r="K26" s="77">
        <f t="shared" si="6"/>
        <v>-0.56997314599078752</v>
      </c>
      <c r="L26" s="77">
        <f t="shared" si="1"/>
        <v>-0.53628853658514064</v>
      </c>
      <c r="M26" s="77">
        <f t="shared" si="2"/>
        <v>1.0091133163190653</v>
      </c>
      <c r="N26" s="77">
        <f t="shared" si="3"/>
        <v>-1.3527016099079459</v>
      </c>
      <c r="O26" s="77">
        <f t="shared" si="4"/>
        <v>-2.6232697715001292</v>
      </c>
      <c r="P26" s="77">
        <f t="shared" si="5"/>
        <v>-0.53017965520840193</v>
      </c>
    </row>
    <row r="27" spans="1:16" ht="15" x14ac:dyDescent="0.25">
      <c r="A27" s="88" t="s">
        <v>27</v>
      </c>
      <c r="B27" s="86">
        <v>7466427</v>
      </c>
      <c r="C27" s="86">
        <v>4144243</v>
      </c>
      <c r="D27" s="86">
        <v>1389371</v>
      </c>
      <c r="E27" s="86">
        <v>1652749</v>
      </c>
      <c r="F27" s="86">
        <v>4841644</v>
      </c>
      <c r="G27" s="86">
        <v>-4373652</v>
      </c>
      <c r="I27" s="89">
        <v>2020</v>
      </c>
      <c r="J27" s="90" t="s">
        <v>4</v>
      </c>
      <c r="K27" s="83">
        <f t="shared" si="6"/>
        <v>-0.84544715070147269</v>
      </c>
      <c r="L27" s="83">
        <f t="shared" si="1"/>
        <v>-0.19427290607033804</v>
      </c>
      <c r="M27" s="83">
        <f t="shared" si="2"/>
        <v>0.91755470060504019</v>
      </c>
      <c r="N27" s="83">
        <f t="shared" si="3"/>
        <v>-0.84169512721803708</v>
      </c>
      <c r="O27" s="83">
        <f t="shared" si="4"/>
        <v>1.5424912035526908</v>
      </c>
      <c r="P27" s="83">
        <f t="shared" si="5"/>
        <v>-2.5714572211853515</v>
      </c>
    </row>
    <row r="28" spans="1:16" ht="15" x14ac:dyDescent="0.25">
      <c r="A28" s="88" t="s">
        <v>28</v>
      </c>
      <c r="B28" s="86">
        <v>7513786</v>
      </c>
      <c r="C28" s="86">
        <v>4164612</v>
      </c>
      <c r="D28" s="86">
        <v>1401332</v>
      </c>
      <c r="E28" s="86">
        <v>1707454</v>
      </c>
      <c r="F28" s="86">
        <v>4517801</v>
      </c>
      <c r="G28" s="86">
        <v>-4532673</v>
      </c>
      <c r="I28" s="89"/>
      <c r="J28" s="91" t="s">
        <v>5</v>
      </c>
      <c r="K28" s="83">
        <f t="shared" si="6"/>
        <v>-10.480130693656342</v>
      </c>
      <c r="L28" s="83">
        <f t="shared" si="1"/>
        <v>-9.641041495871713</v>
      </c>
      <c r="M28" s="83">
        <f t="shared" si="2"/>
        <v>0.70891744710770876</v>
      </c>
      <c r="N28" s="83">
        <f t="shared" si="3"/>
        <v>-2.1198509999063484</v>
      </c>
      <c r="O28" s="83">
        <f t="shared" si="4"/>
        <v>-8.0453745315598617</v>
      </c>
      <c r="P28" s="83">
        <f t="shared" si="5"/>
        <v>8.6506923793957462</v>
      </c>
    </row>
    <row r="29" spans="1:16" ht="15" x14ac:dyDescent="0.25">
      <c r="A29" s="88" t="s">
        <v>29</v>
      </c>
      <c r="B29" s="86">
        <v>7579129</v>
      </c>
      <c r="C29" s="86">
        <v>4184291</v>
      </c>
      <c r="D29" s="86">
        <v>1419146</v>
      </c>
      <c r="E29" s="86">
        <v>1786452</v>
      </c>
      <c r="F29" s="86">
        <v>4632482</v>
      </c>
      <c r="G29" s="86">
        <v>-4509593</v>
      </c>
      <c r="I29" s="89"/>
      <c r="J29" s="90" t="s">
        <v>6</v>
      </c>
      <c r="K29" s="83">
        <f t="shared" si="6"/>
        <v>-1.3210899427169021</v>
      </c>
      <c r="L29" s="83">
        <f t="shared" si="1"/>
        <v>-0.37055605032768801</v>
      </c>
      <c r="M29" s="83">
        <f t="shared" si="2"/>
        <v>0.64738523403630233</v>
      </c>
      <c r="N29" s="83">
        <f t="shared" ref="N29:N34" si="7">(E36-E32)/B32*100</f>
        <v>-0.25058882572156366</v>
      </c>
      <c r="O29" s="83">
        <f t="shared" si="4"/>
        <v>0.26399909912499614</v>
      </c>
      <c r="P29" s="83">
        <f t="shared" ref="P29:P34" si="8">(G36-G32)/B32*100</f>
        <v>-0.96452435461246155</v>
      </c>
    </row>
    <row r="30" spans="1:16" ht="15" x14ac:dyDescent="0.25">
      <c r="A30" s="92" t="s">
        <v>30</v>
      </c>
      <c r="B30" s="86">
        <v>7569249</v>
      </c>
      <c r="C30" s="86">
        <v>4173423</v>
      </c>
      <c r="D30" s="86">
        <v>1443550</v>
      </c>
      <c r="E30" s="86">
        <v>1787960</v>
      </c>
      <c r="F30" s="86">
        <v>4580000</v>
      </c>
      <c r="G30" s="86">
        <v>-4475559</v>
      </c>
      <c r="I30" s="89"/>
      <c r="J30" s="88" t="s">
        <v>7</v>
      </c>
      <c r="K30" s="83">
        <f t="shared" si="6"/>
        <v>-0.27901002265148245</v>
      </c>
      <c r="L30" s="83">
        <f t="shared" si="1"/>
        <v>-0.84707527803469518</v>
      </c>
      <c r="M30" s="83">
        <f t="shared" si="2"/>
        <v>0.71830550443011021</v>
      </c>
      <c r="N30" s="83">
        <f t="shared" si="7"/>
        <v>0.6607280057006899</v>
      </c>
      <c r="O30" s="83">
        <f t="shared" si="4"/>
        <v>5.2823871771632698</v>
      </c>
      <c r="P30" s="83">
        <f t="shared" si="8"/>
        <v>-2.4159725475157012</v>
      </c>
    </row>
    <row r="31" spans="1:16" ht="15" x14ac:dyDescent="0.25">
      <c r="A31" s="92" t="s">
        <v>31</v>
      </c>
      <c r="B31" s="86">
        <v>7549257</v>
      </c>
      <c r="C31" s="86">
        <v>4162716</v>
      </c>
      <c r="D31" s="86">
        <v>1464285</v>
      </c>
      <c r="E31" s="86">
        <v>1762708</v>
      </c>
      <c r="F31" s="86">
        <v>4692780</v>
      </c>
      <c r="G31" s="86">
        <v>-4560992</v>
      </c>
      <c r="I31" s="89">
        <v>2021</v>
      </c>
      <c r="J31" s="90" t="s">
        <v>4</v>
      </c>
      <c r="K31" s="84">
        <f t="shared" si="6"/>
        <v>0.3161784642893517</v>
      </c>
      <c r="L31" s="83">
        <f t="shared" si="1"/>
        <v>-1.3580484607118612</v>
      </c>
      <c r="M31" s="83">
        <f t="shared" si="2"/>
        <v>0.72335983254399749</v>
      </c>
      <c r="N31" s="83">
        <f t="shared" si="7"/>
        <v>0.30092248697745777</v>
      </c>
      <c r="O31" s="83">
        <f t="shared" si="4"/>
        <v>1.1448511742772232</v>
      </c>
      <c r="P31" s="83">
        <f t="shared" si="8"/>
        <v>-1.1730447533095145</v>
      </c>
    </row>
    <row r="32" spans="1:16" ht="15" x14ac:dyDescent="0.25">
      <c r="A32" s="93" t="s">
        <v>32</v>
      </c>
      <c r="B32" s="86">
        <v>7583738</v>
      </c>
      <c r="C32" s="86">
        <v>4153450</v>
      </c>
      <c r="D32" s="86">
        <v>1480797</v>
      </c>
      <c r="E32" s="86">
        <v>1706829</v>
      </c>
      <c r="F32" s="86">
        <v>4665572</v>
      </c>
      <c r="G32" s="86">
        <v>-4511008</v>
      </c>
      <c r="J32" s="88" t="s">
        <v>5</v>
      </c>
      <c r="K32" s="83">
        <f t="shared" ref="K32:K40" si="9">(B39/B35-1)*100</f>
        <v>12.412362377803765</v>
      </c>
      <c r="L32" s="84">
        <f t="shared" ref="L32:L45" si="10">(C39-C35)/B35*100</f>
        <v>9.8729151823334576</v>
      </c>
      <c r="M32" s="84">
        <f t="shared" ref="M32:M34" si="11">(D39-D35)/B35*100</f>
        <v>1.0227897399929122</v>
      </c>
      <c r="N32" s="84">
        <f t="shared" si="7"/>
        <v>3.273900816577477</v>
      </c>
      <c r="O32" s="84">
        <f t="shared" ref="O32:O34" si="12">(F39-F35)/B35*100</f>
        <v>11.017233432251889</v>
      </c>
      <c r="P32" s="84">
        <f t="shared" si="8"/>
        <v>-19.564462417977875</v>
      </c>
    </row>
    <row r="33" spans="1:17" ht="15" x14ac:dyDescent="0.25">
      <c r="A33" s="92" t="s">
        <v>97</v>
      </c>
      <c r="B33" s="86">
        <v>7535930</v>
      </c>
      <c r="C33" s="86">
        <v>4143645</v>
      </c>
      <c r="D33" s="86">
        <v>1495628</v>
      </c>
      <c r="E33" s="86">
        <v>1683929</v>
      </c>
      <c r="F33" s="86">
        <v>4433661</v>
      </c>
      <c r="G33" s="86">
        <v>-4549776</v>
      </c>
      <c r="J33" s="90" t="s">
        <v>6</v>
      </c>
      <c r="K33" s="83">
        <f t="shared" si="9"/>
        <v>7.5402048493028007</v>
      </c>
      <c r="L33" s="84">
        <f t="shared" si="10"/>
        <v>4.0692986617313975</v>
      </c>
      <c r="M33" s="84">
        <f t="shared" si="11"/>
        <v>1.0321037475529662</v>
      </c>
      <c r="N33" s="84">
        <f t="shared" si="7"/>
        <v>1.9358726807464373</v>
      </c>
      <c r="O33" s="84">
        <f t="shared" si="12"/>
        <v>6.0036346386407518</v>
      </c>
      <c r="P33" s="84">
        <f t="shared" si="8"/>
        <v>-10.052475095375858</v>
      </c>
    </row>
    <row r="34" spans="1:17" ht="15" x14ac:dyDescent="0.25">
      <c r="A34" s="93" t="s">
        <v>101</v>
      </c>
      <c r="B34" s="86">
        <v>7505255</v>
      </c>
      <c r="C34" s="86">
        <v>4158718</v>
      </c>
      <c r="D34" s="86">
        <v>1513002</v>
      </c>
      <c r="E34" s="86">
        <v>1724250</v>
      </c>
      <c r="F34" s="86">
        <v>4696755</v>
      </c>
      <c r="G34" s="86">
        <v>-4670199</v>
      </c>
      <c r="I34" s="94"/>
      <c r="J34" s="88" t="s">
        <v>7</v>
      </c>
      <c r="K34" s="83">
        <f t="shared" si="9"/>
        <v>6.9752321520008875</v>
      </c>
      <c r="L34" s="84">
        <f t="shared" si="10"/>
        <v>5.0310423127161705</v>
      </c>
      <c r="M34" s="84">
        <f t="shared" si="11"/>
        <v>0.23273750403198765</v>
      </c>
      <c r="N34" s="84">
        <f t="shared" si="7"/>
        <v>0.73512582462796605</v>
      </c>
      <c r="O34" s="84">
        <f t="shared" si="12"/>
        <v>5.0091391719707934</v>
      </c>
      <c r="P34" s="84">
        <f t="shared" si="8"/>
        <v>-6.9020708714309587</v>
      </c>
    </row>
    <row r="35" spans="1:17" ht="15" x14ac:dyDescent="0.25">
      <c r="A35" s="93" t="s">
        <v>103</v>
      </c>
      <c r="B35" s="86">
        <v>6758085</v>
      </c>
      <c r="C35" s="86">
        <v>3434889</v>
      </c>
      <c r="D35" s="86">
        <v>1517803</v>
      </c>
      <c r="E35" s="86">
        <v>1602675</v>
      </c>
      <c r="F35" s="86">
        <v>4085414</v>
      </c>
      <c r="G35" s="86">
        <v>-3907929</v>
      </c>
      <c r="I35" s="89">
        <v>2022</v>
      </c>
      <c r="J35" s="90" t="s">
        <v>4</v>
      </c>
      <c r="K35" s="83">
        <f t="shared" si="9"/>
        <v>6.2906221754990943</v>
      </c>
      <c r="L35" s="84">
        <f t="shared" si="10"/>
        <v>5.4888540752837205</v>
      </c>
      <c r="M35" s="84">
        <f t="shared" ref="M35:M45" si="13">(D42-D38)/B38*100</f>
        <v>7.6344952208033348E-2</v>
      </c>
      <c r="N35" s="84">
        <f t="shared" ref="N35:N45" si="14">(E42-E38)/B38*100</f>
        <v>1.1046110465089252</v>
      </c>
      <c r="O35" s="84">
        <f t="shared" ref="O35:O45" si="15">(F42-F38)/B38*100</f>
        <v>8.9807988726236001</v>
      </c>
      <c r="P35" s="84">
        <f t="shared" ref="P35:P36" si="16">(G42-G38)/B38*100</f>
        <v>-9.8575704427622046</v>
      </c>
    </row>
    <row r="36" spans="1:17" ht="15" x14ac:dyDescent="0.25">
      <c r="A36" s="93" t="s">
        <v>104</v>
      </c>
      <c r="B36" s="86">
        <v>7483550</v>
      </c>
      <c r="C36" s="86">
        <v>4125348</v>
      </c>
      <c r="D36" s="86">
        <v>1529893</v>
      </c>
      <c r="E36" s="86">
        <v>1687825</v>
      </c>
      <c r="F36" s="86">
        <v>4685593</v>
      </c>
      <c r="G36" s="86">
        <v>-4584155</v>
      </c>
      <c r="J36" s="88" t="s">
        <v>5</v>
      </c>
      <c r="K36" s="83">
        <f t="shared" si="9"/>
        <v>5.1767011459771251</v>
      </c>
      <c r="L36" s="84">
        <f t="shared" si="10"/>
        <v>5.052361331028365</v>
      </c>
      <c r="M36" s="84">
        <f t="shared" si="13"/>
        <v>2.0139732889223705E-3</v>
      </c>
      <c r="N36" s="84">
        <f t="shared" si="14"/>
        <v>7.5109356775104857E-2</v>
      </c>
      <c r="O36" s="84">
        <f t="shared" si="15"/>
        <v>9.3120991222367255</v>
      </c>
      <c r="P36" s="84">
        <f t="shared" si="16"/>
        <v>-5.4993975850485777</v>
      </c>
    </row>
    <row r="37" spans="1:17" ht="15" x14ac:dyDescent="0.25">
      <c r="A37" s="93" t="s">
        <v>105</v>
      </c>
      <c r="B37" s="86">
        <v>7514904</v>
      </c>
      <c r="C37" s="86">
        <v>4079810</v>
      </c>
      <c r="D37" s="86">
        <v>1549759</v>
      </c>
      <c r="E37" s="86">
        <v>1733721</v>
      </c>
      <c r="F37" s="86">
        <v>4831738</v>
      </c>
      <c r="G37" s="86">
        <v>-4731842</v>
      </c>
      <c r="J37" s="90" t="s">
        <v>6</v>
      </c>
      <c r="K37" s="83">
        <f t="shared" si="9"/>
        <v>-0.73823672855709566</v>
      </c>
      <c r="L37" s="84">
        <f t="shared" si="10"/>
        <v>1.1146614147300669</v>
      </c>
      <c r="M37" s="84">
        <f t="shared" si="13"/>
        <v>-0.12803459319754093</v>
      </c>
      <c r="N37" s="84">
        <f t="shared" si="14"/>
        <v>-1.3332794885574675E-2</v>
      </c>
      <c r="O37" s="84">
        <f t="shared" si="15"/>
        <v>7.940145318766251</v>
      </c>
      <c r="P37" s="84">
        <f>(G44-G40)/B40*100</f>
        <v>-5.8285188855373971</v>
      </c>
    </row>
    <row r="38" spans="1:17" ht="15" x14ac:dyDescent="0.25">
      <c r="A38" s="93" t="s">
        <v>115</v>
      </c>
      <c r="B38" s="86">
        <v>7528985</v>
      </c>
      <c r="C38" s="86">
        <v>4056793</v>
      </c>
      <c r="D38" s="86">
        <v>1567292</v>
      </c>
      <c r="E38" s="86">
        <v>1746835</v>
      </c>
      <c r="F38" s="86">
        <v>4782679</v>
      </c>
      <c r="G38" s="86">
        <v>-4758239</v>
      </c>
      <c r="J38" s="88" t="s">
        <v>7</v>
      </c>
      <c r="K38" s="75">
        <f t="shared" si="9"/>
        <v>-0.31519752369858489</v>
      </c>
      <c r="L38" s="84">
        <f t="shared" si="10"/>
        <v>0.97256081101757086</v>
      </c>
      <c r="M38" s="84">
        <f t="shared" si="13"/>
        <v>0.46706802240951267</v>
      </c>
      <c r="N38" s="84">
        <f t="shared" si="14"/>
        <v>-0.47871113706209889</v>
      </c>
      <c r="O38" s="84">
        <f t="shared" si="15"/>
        <v>3.3992919095529017</v>
      </c>
      <c r="P38" s="84">
        <f>(G45-G41)/B41*100</f>
        <v>-5.2794807767947747</v>
      </c>
    </row>
    <row r="39" spans="1:17" ht="15" x14ac:dyDescent="0.25">
      <c r="A39" s="93" t="s">
        <v>117</v>
      </c>
      <c r="B39" s="86">
        <v>7596923</v>
      </c>
      <c r="C39" s="86">
        <v>4102109</v>
      </c>
      <c r="D39" s="86">
        <v>1586924</v>
      </c>
      <c r="E39" s="86">
        <v>1823928</v>
      </c>
      <c r="F39" s="86">
        <v>4829968</v>
      </c>
      <c r="G39" s="86">
        <v>-5230112</v>
      </c>
      <c r="I39" s="89">
        <v>2023</v>
      </c>
      <c r="J39" s="90" t="s">
        <v>4</v>
      </c>
      <c r="K39" s="75">
        <f t="shared" si="9"/>
        <v>0.17932910595988005</v>
      </c>
      <c r="L39" s="84">
        <f t="shared" si="10"/>
        <v>0.63706755487744304</v>
      </c>
      <c r="M39" s="75">
        <f t="shared" si="13"/>
        <v>0.4560390022998761</v>
      </c>
      <c r="N39" s="75">
        <f t="shared" si="14"/>
        <v>2.6426644823779255</v>
      </c>
      <c r="O39" s="75">
        <f t="shared" si="15"/>
        <v>-1.8413878980656926</v>
      </c>
      <c r="P39" s="75">
        <f t="shared" ref="P39:P45" si="17">(G46-G42)/B42*100</f>
        <v>-0.78279510234479899</v>
      </c>
    </row>
    <row r="40" spans="1:17" ht="15" x14ac:dyDescent="0.25">
      <c r="A40" s="93" t="s">
        <v>118</v>
      </c>
      <c r="B40" s="86">
        <v>8047825</v>
      </c>
      <c r="C40" s="86">
        <v>4429876</v>
      </c>
      <c r="D40" s="86">
        <v>1607131</v>
      </c>
      <c r="E40" s="86">
        <v>1832697</v>
      </c>
      <c r="F40" s="86">
        <v>5134878</v>
      </c>
      <c r="G40" s="86">
        <v>-5336437</v>
      </c>
      <c r="J40" s="88" t="s">
        <v>5</v>
      </c>
      <c r="K40" s="75">
        <f t="shared" si="9"/>
        <v>-0.93283103424410818</v>
      </c>
      <c r="L40" s="84">
        <f t="shared" si="10"/>
        <v>-2.5556328864646951E-2</v>
      </c>
      <c r="M40" s="75">
        <f t="shared" si="13"/>
        <v>0.56138819174956101</v>
      </c>
      <c r="N40" s="75">
        <f t="shared" si="14"/>
        <v>1.0899611561322737</v>
      </c>
      <c r="O40" s="75">
        <f t="shared" si="15"/>
        <v>-3.3913698955707323</v>
      </c>
      <c r="P40" s="75">
        <f t="shared" si="17"/>
        <v>3.0980728500550612</v>
      </c>
    </row>
    <row r="41" spans="1:17" ht="15" x14ac:dyDescent="0.25">
      <c r="A41" s="93" t="s">
        <v>119</v>
      </c>
      <c r="B41" s="86">
        <v>8039086</v>
      </c>
      <c r="C41" s="86">
        <v>4457888</v>
      </c>
      <c r="D41" s="86">
        <v>1567249</v>
      </c>
      <c r="E41" s="86">
        <v>1788965</v>
      </c>
      <c r="F41" s="86">
        <v>5208170</v>
      </c>
      <c r="G41" s="86">
        <v>-5250526</v>
      </c>
      <c r="J41" s="90" t="s">
        <v>6</v>
      </c>
      <c r="K41" s="75">
        <f t="shared" ref="K41:K46" si="18">(B48/B44-1)*100</f>
        <v>-1.2579094245627975</v>
      </c>
      <c r="L41" s="84">
        <f t="shared" si="10"/>
        <v>-0.6395012376050162</v>
      </c>
      <c r="M41" s="75">
        <f t="shared" si="13"/>
        <v>0.53642694737991137</v>
      </c>
      <c r="N41" s="75">
        <f t="shared" si="14"/>
        <v>-8.7539289718746388E-2</v>
      </c>
      <c r="O41" s="75">
        <f t="shared" si="15"/>
        <v>-9.3818133839599938</v>
      </c>
      <c r="P41" s="75">
        <f t="shared" si="17"/>
        <v>6.9480634013288993</v>
      </c>
    </row>
    <row r="42" spans="1:17" ht="15" x14ac:dyDescent="0.25">
      <c r="A42" s="93" t="s">
        <v>120</v>
      </c>
      <c r="B42" s="86">
        <v>8002605</v>
      </c>
      <c r="C42" s="86">
        <v>4470048</v>
      </c>
      <c r="D42" s="86">
        <v>1573040</v>
      </c>
      <c r="E42" s="86">
        <v>1830001</v>
      </c>
      <c r="F42" s="86">
        <v>5458842</v>
      </c>
      <c r="G42" s="86">
        <v>-5500414</v>
      </c>
      <c r="J42" s="88" t="s">
        <v>7</v>
      </c>
      <c r="K42" s="75">
        <f t="shared" si="18"/>
        <v>-2.2891289180953733</v>
      </c>
      <c r="L42" s="84">
        <f t="shared" si="10"/>
        <v>-0.87640650497201877</v>
      </c>
      <c r="M42" s="75">
        <f t="shared" si="13"/>
        <v>0.72233375972563141</v>
      </c>
      <c r="N42" s="75">
        <f t="shared" si="14"/>
        <v>1.3846207024005126</v>
      </c>
      <c r="O42" s="75">
        <f t="shared" si="15"/>
        <v>-4.662388268559015</v>
      </c>
      <c r="P42" s="75">
        <f t="shared" si="17"/>
        <v>4.6203480094891942</v>
      </c>
    </row>
    <row r="43" spans="1:17" ht="15.75" customHeight="1" x14ac:dyDescent="0.25">
      <c r="A43" s="93" t="s">
        <v>121</v>
      </c>
      <c r="B43" s="86">
        <v>7990193</v>
      </c>
      <c r="C43" s="86">
        <v>4485933</v>
      </c>
      <c r="D43" s="86">
        <v>1587077</v>
      </c>
      <c r="E43" s="86">
        <v>1829634</v>
      </c>
      <c r="F43" s="86">
        <v>5537401</v>
      </c>
      <c r="G43" s="86">
        <v>-5647897</v>
      </c>
      <c r="I43" s="89">
        <v>2024</v>
      </c>
      <c r="J43" s="90" t="s">
        <v>4</v>
      </c>
      <c r="K43" s="75">
        <f t="shared" si="18"/>
        <v>-2.1963198999720102</v>
      </c>
      <c r="L43" s="84">
        <f t="shared" si="10"/>
        <v>-0.49717124554506725</v>
      </c>
      <c r="M43" s="75">
        <f t="shared" si="13"/>
        <v>1.7444526326451086</v>
      </c>
      <c r="N43" s="75">
        <f t="shared" si="14"/>
        <v>-2.5350644309386254</v>
      </c>
      <c r="O43" s="75">
        <f t="shared" si="15"/>
        <v>-0.44301103810473702</v>
      </c>
      <c r="P43" s="75">
        <f t="shared" si="17"/>
        <v>3.8961047060754734</v>
      </c>
    </row>
    <row r="44" spans="1:17" ht="21.75" customHeight="1" x14ac:dyDescent="0.25">
      <c r="A44" s="93" t="s">
        <v>122</v>
      </c>
      <c r="B44" s="86">
        <v>7988413</v>
      </c>
      <c r="C44" s="86">
        <v>4519582</v>
      </c>
      <c r="D44" s="86">
        <v>1596827</v>
      </c>
      <c r="E44" s="86">
        <v>1831624</v>
      </c>
      <c r="F44" s="86">
        <v>5773887</v>
      </c>
      <c r="G44" s="86">
        <v>-5805506</v>
      </c>
      <c r="J44" s="88" t="s">
        <v>5</v>
      </c>
      <c r="K44" s="75">
        <f t="shared" si="18"/>
        <v>-0.49069830960357663</v>
      </c>
      <c r="L44" s="84">
        <f t="shared" si="10"/>
        <v>-0.12293355776613897</v>
      </c>
      <c r="M44" s="75">
        <f t="shared" si="13"/>
        <v>-0.65553615378532015</v>
      </c>
      <c r="N44" s="75">
        <f t="shared" si="14"/>
        <v>-1.5515324184041301</v>
      </c>
      <c r="O44" s="75">
        <f t="shared" si="15"/>
        <v>-1.5158183943773214</v>
      </c>
      <c r="P44" s="75">
        <f t="shared" si="17"/>
        <v>1.546769706321319</v>
      </c>
    </row>
    <row r="45" spans="1:17" ht="22.5" customHeight="1" x14ac:dyDescent="0.25">
      <c r="A45" s="92" t="s">
        <v>123</v>
      </c>
      <c r="B45" s="86">
        <v>8013747</v>
      </c>
      <c r="C45" s="86">
        <v>4536073</v>
      </c>
      <c r="D45" s="86">
        <v>1604797</v>
      </c>
      <c r="E45" s="86">
        <v>1750481</v>
      </c>
      <c r="F45" s="86">
        <v>5481442</v>
      </c>
      <c r="G45" s="86">
        <v>-5674948</v>
      </c>
      <c r="J45" s="90" t="s">
        <v>6</v>
      </c>
      <c r="K45" s="75">
        <f t="shared" si="18"/>
        <v>8.6461257369818689E-2</v>
      </c>
      <c r="L45" s="84">
        <f t="shared" si="10"/>
        <v>1.1245034499563003E-2</v>
      </c>
      <c r="M45" s="75">
        <f t="shared" si="13"/>
        <v>-0.31663583050855193</v>
      </c>
      <c r="N45" s="75">
        <f t="shared" si="14"/>
        <v>-0.99228872076132568</v>
      </c>
      <c r="O45" s="75">
        <f t="shared" si="15"/>
        <v>1.3337980097683473</v>
      </c>
      <c r="P45" s="75">
        <f t="shared" si="17"/>
        <v>-0.37777991324969329</v>
      </c>
    </row>
    <row r="46" spans="1:17" ht="24" customHeight="1" x14ac:dyDescent="0.25">
      <c r="A46" s="92" t="s">
        <v>124</v>
      </c>
      <c r="B46" s="86">
        <v>8016956</v>
      </c>
      <c r="C46" s="86">
        <v>4521030</v>
      </c>
      <c r="D46" s="86">
        <v>1609535</v>
      </c>
      <c r="E46" s="86">
        <v>2041483</v>
      </c>
      <c r="F46" s="86">
        <v>5311483</v>
      </c>
      <c r="G46" s="86">
        <v>-5563058</v>
      </c>
      <c r="J46" s="88" t="s">
        <v>7</v>
      </c>
      <c r="K46" s="75">
        <f t="shared" si="18"/>
        <v>1.2581251655427783</v>
      </c>
      <c r="L46" s="84">
        <f t="shared" ref="L46" si="19">(C53-C49)/B49*100</f>
        <v>9.3419129939049605E-2</v>
      </c>
      <c r="M46" s="75">
        <f t="shared" ref="M46" si="20">(D53-D49)/B49*100</f>
        <v>-0.41085260823912029</v>
      </c>
      <c r="N46" s="75">
        <f t="shared" ref="N46" si="21">(E53-E49)/B49*100</f>
        <v>-1.9708562964748999</v>
      </c>
      <c r="O46" s="75">
        <f t="shared" ref="O46" si="22">(F53-F49)/B49*100</f>
        <v>0.79136155923488005</v>
      </c>
      <c r="P46" s="75">
        <f t="shared" ref="P46" si="23">(G53-G49)/B49*100</f>
        <v>-8.5769361130643498E-2</v>
      </c>
    </row>
    <row r="47" spans="1:17" ht="13.5" customHeight="1" x14ac:dyDescent="0.25">
      <c r="A47" s="92" t="s">
        <v>125</v>
      </c>
      <c r="B47" s="86">
        <v>7915658</v>
      </c>
      <c r="C47" s="86">
        <v>4483891</v>
      </c>
      <c r="D47" s="86">
        <v>1631933</v>
      </c>
      <c r="E47" s="86">
        <v>1916724</v>
      </c>
      <c r="F47" s="86">
        <v>5266424</v>
      </c>
      <c r="G47" s="86">
        <v>-5400355</v>
      </c>
      <c r="I47" s="89">
        <v>2025</v>
      </c>
      <c r="J47" s="90" t="s">
        <v>4</v>
      </c>
      <c r="K47" s="75">
        <f>(B54/B50-1)*100</f>
        <v>1.6258383308603852</v>
      </c>
      <c r="L47" s="84">
        <f>(C54-C50)/B50*100</f>
        <v>-8.4161493138906127E-2</v>
      </c>
      <c r="M47" s="75">
        <f>(D54-D50)/B50*100</f>
        <v>-1.0297953877104069</v>
      </c>
      <c r="N47" s="75">
        <f>(E54-E50)/B50*100</f>
        <v>1.6181733729309398</v>
      </c>
      <c r="O47" s="75">
        <f>(F54-F50)/B50*100</f>
        <v>-0.40494189553771914</v>
      </c>
      <c r="P47" s="75">
        <f>(G54-G50)/B50*100</f>
        <v>-3.3537315591442693</v>
      </c>
    </row>
    <row r="48" spans="1:17" ht="25.5" customHeight="1" x14ac:dyDescent="0.25">
      <c r="A48" s="92" t="s">
        <v>126</v>
      </c>
      <c r="B48" s="86">
        <v>7887926</v>
      </c>
      <c r="C48" s="86">
        <v>4468496</v>
      </c>
      <c r="D48" s="86">
        <v>1639679</v>
      </c>
      <c r="E48" s="86">
        <v>1824631</v>
      </c>
      <c r="F48" s="86">
        <v>5024429</v>
      </c>
      <c r="G48" s="86">
        <v>-5250466</v>
      </c>
      <c r="J48" s="88" t="s">
        <v>5</v>
      </c>
      <c r="K48" s="75">
        <f>(B55/B51-1)*100</f>
        <v>1.4573655141874475</v>
      </c>
      <c r="L48" s="84">
        <f>(C55-C51)/B51*100</f>
        <v>0.16694562879214139</v>
      </c>
      <c r="M48" s="75">
        <f>(D55-D51)/B51*100</f>
        <v>1.2171669364880429</v>
      </c>
      <c r="N48" s="75">
        <f>(E55-E51)/B51*100</f>
        <v>1.9775249288545016</v>
      </c>
      <c r="O48" s="75">
        <f>(F55-F51)/B51*100</f>
        <v>-0.10428071444096192</v>
      </c>
      <c r="P48" s="75">
        <f>(G55-G51)/B51*100</f>
        <v>-3.9105014005659142</v>
      </c>
      <c r="Q48" s="23"/>
    </row>
    <row r="49" spans="1:16" ht="27.75" customHeight="1" x14ac:dyDescent="0.25">
      <c r="A49" s="92" t="s">
        <v>127</v>
      </c>
      <c r="B49" s="86">
        <v>7830302</v>
      </c>
      <c r="C49" s="86">
        <v>4465840</v>
      </c>
      <c r="D49" s="86">
        <v>1662683</v>
      </c>
      <c r="E49" s="86">
        <v>1861441</v>
      </c>
      <c r="F49" s="86">
        <v>5107810</v>
      </c>
      <c r="G49" s="86">
        <v>-5304685</v>
      </c>
      <c r="J49" s="90" t="s">
        <v>6</v>
      </c>
      <c r="K49" s="75">
        <f>(B56/B52-1)*100</f>
        <v>1.7947759180599432</v>
      </c>
      <c r="L49" s="84">
        <f>(C56-C52)/B52*100</f>
        <v>0.43926682378381776</v>
      </c>
      <c r="M49" s="75">
        <f>(D56-D52)/B52*100</f>
        <v>1.0880274045548775</v>
      </c>
      <c r="N49" s="75">
        <f>(E56-E52)/B52*100</f>
        <v>2.2818213530872304</v>
      </c>
      <c r="O49" s="75">
        <f>(F56-F52)/B52*100</f>
        <v>1.9614310580733059</v>
      </c>
      <c r="P49" s="75">
        <f>(G56-G52)/B52*100</f>
        <v>-3.8635188516514649</v>
      </c>
    </row>
    <row r="50" spans="1:16" ht="24.6" customHeight="1" x14ac:dyDescent="0.25">
      <c r="A50" s="92" t="s">
        <v>128</v>
      </c>
      <c r="B50" s="86">
        <v>7840878</v>
      </c>
      <c r="C50" s="86">
        <v>4481172</v>
      </c>
      <c r="D50" s="86">
        <v>1749387</v>
      </c>
      <c r="E50" s="86">
        <v>1838248</v>
      </c>
      <c r="F50" s="86">
        <v>5275967</v>
      </c>
      <c r="G50" s="86">
        <v>-5250709</v>
      </c>
      <c r="K50" s="70"/>
      <c r="L50" s="70"/>
      <c r="M50" s="70"/>
      <c r="N50" s="70"/>
      <c r="O50" s="70"/>
      <c r="P50" s="70"/>
    </row>
    <row r="51" spans="1:16" ht="14.25" customHeight="1" x14ac:dyDescent="0.25">
      <c r="A51" s="92" t="s">
        <v>129</v>
      </c>
      <c r="B51" s="86">
        <v>7876816</v>
      </c>
      <c r="C51" s="86">
        <v>4474160</v>
      </c>
      <c r="D51" s="86">
        <v>1580043</v>
      </c>
      <c r="E51" s="86">
        <v>1793910</v>
      </c>
      <c r="F51" s="86">
        <v>5146437</v>
      </c>
      <c r="G51" s="86">
        <v>-5277918</v>
      </c>
    </row>
    <row r="52" spans="1:16" ht="14.25" customHeight="1" x14ac:dyDescent="0.25">
      <c r="A52" s="92" t="s">
        <v>131</v>
      </c>
      <c r="B52" s="86">
        <v>7894746</v>
      </c>
      <c r="C52" s="86">
        <v>4469383</v>
      </c>
      <c r="D52" s="86">
        <v>1614703</v>
      </c>
      <c r="E52" s="86">
        <v>1746360</v>
      </c>
      <c r="F52" s="86">
        <v>5129638</v>
      </c>
      <c r="G52" s="86">
        <v>-5280265</v>
      </c>
    </row>
    <row r="53" spans="1:16" ht="14.25" customHeight="1" x14ac:dyDescent="0.25">
      <c r="A53" s="92" t="s">
        <v>135</v>
      </c>
      <c r="B53" s="86">
        <v>7928817</v>
      </c>
      <c r="C53" s="86">
        <v>4473155</v>
      </c>
      <c r="D53" s="86">
        <v>1630512</v>
      </c>
      <c r="E53" s="86">
        <v>1707117</v>
      </c>
      <c r="F53" s="86">
        <v>5169776</v>
      </c>
      <c r="G53" s="86">
        <v>-5311401</v>
      </c>
    </row>
    <row r="54" spans="1:16" ht="14.25" customHeight="1" x14ac:dyDescent="0.25">
      <c r="A54" s="92" t="s">
        <v>136</v>
      </c>
      <c r="B54" s="86">
        <v>7968358</v>
      </c>
      <c r="C54" s="86">
        <v>4474573</v>
      </c>
      <c r="D54" s="86">
        <v>1668642</v>
      </c>
      <c r="E54" s="86">
        <v>1965127</v>
      </c>
      <c r="F54" s="86">
        <v>5244216</v>
      </c>
      <c r="G54" s="86">
        <v>-5513671</v>
      </c>
    </row>
    <row r="55" spans="1:16" ht="14.25" customHeight="1" x14ac:dyDescent="0.25">
      <c r="A55" s="92" t="s">
        <v>139</v>
      </c>
      <c r="B55" s="86">
        <v>7991610</v>
      </c>
      <c r="C55" s="86">
        <v>4487310</v>
      </c>
      <c r="D55" s="86">
        <v>1675917</v>
      </c>
      <c r="E55" s="86">
        <v>1949676</v>
      </c>
      <c r="F55" s="86">
        <v>5138223</v>
      </c>
      <c r="G55" s="86">
        <v>-5585941</v>
      </c>
    </row>
    <row r="56" spans="1:16" ht="14.25" customHeight="1" x14ac:dyDescent="0.25">
      <c r="A56" s="92" t="s">
        <v>140</v>
      </c>
      <c r="B56" s="86">
        <v>8036439</v>
      </c>
      <c r="C56" s="86">
        <v>4504062</v>
      </c>
      <c r="D56" s="86">
        <v>1700600</v>
      </c>
      <c r="E56" s="86">
        <v>1926504</v>
      </c>
      <c r="F56" s="86">
        <v>5284488</v>
      </c>
      <c r="G56" s="86">
        <v>-5585280</v>
      </c>
    </row>
    <row r="57" spans="1:16" ht="30" customHeight="1" x14ac:dyDescent="0.2">
      <c r="A57" s="92"/>
      <c r="B57" s="70"/>
      <c r="C57" s="70"/>
      <c r="D57" s="70"/>
      <c r="E57" s="70"/>
      <c r="F57" s="70"/>
      <c r="G57" s="70"/>
    </row>
    <row r="58" spans="1:16" ht="14.25" customHeight="1" x14ac:dyDescent="0.2">
      <c r="B58" s="84"/>
      <c r="C58" s="84"/>
      <c r="D58" s="84"/>
      <c r="E58" s="84"/>
      <c r="F58" s="84"/>
      <c r="G58" s="84"/>
    </row>
    <row r="59" spans="1:16" ht="0" hidden="1" customHeight="1" x14ac:dyDescent="0.2">
      <c r="B59" s="85">
        <v>8036439</v>
      </c>
      <c r="C59" s="85">
        <v>4504062</v>
      </c>
      <c r="D59" s="85">
        <v>1700600</v>
      </c>
      <c r="E59" s="85">
        <v>1926504</v>
      </c>
      <c r="F59" s="85">
        <v>5284488</v>
      </c>
      <c r="G59" s="85">
        <v>-5585280</v>
      </c>
    </row>
  </sheetData>
  <mergeCells count="4">
    <mergeCell ref="A1:G1"/>
    <mergeCell ref="J1:P3"/>
    <mergeCell ref="A2:G2"/>
    <mergeCell ref="A3:G3"/>
  </mergeCells>
  <phoneticPr fontId="27" type="noConversion"/>
  <pageMargins left="0.74803149606299213" right="0.74803149606299213" top="0.74803149606299213" bottom="0.51181102362204722" header="0.51181102362204722" footer="0.74803149606299213"/>
  <pageSetup paperSize="9" scale="5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apa4">
    <tabColor theme="3" tint="-0.249977111117893"/>
    <pageSetUpPr fitToPage="1"/>
  </sheetPr>
  <dimension ref="A1:AZ38"/>
  <sheetViews>
    <sheetView showGridLines="0" zoomScale="60" zoomScaleNormal="60" workbookViewId="0">
      <selection sqref="A1:AX1"/>
    </sheetView>
  </sheetViews>
  <sheetFormatPr defaultColWidth="0" defaultRowHeight="0" customHeight="1" zeroHeight="1" x14ac:dyDescent="0.2"/>
  <cols>
    <col min="1" max="1" width="7.7109375" style="109" customWidth="1"/>
    <col min="2" max="2" width="26.42578125" style="109" customWidth="1"/>
    <col min="3" max="3" width="29.28515625" style="25" customWidth="1"/>
    <col min="4" max="18" width="11.28515625" style="25" hidden="1" customWidth="1"/>
    <col min="19" max="19" width="12.7109375" style="25" hidden="1" customWidth="1"/>
    <col min="20" max="20" width="12" style="25" customWidth="1"/>
    <col min="21" max="21" width="11.42578125" style="25" customWidth="1"/>
    <col min="22" max="22" width="15.28515625" style="25" customWidth="1"/>
    <col min="23" max="49" width="11.28515625" style="25" customWidth="1"/>
    <col min="50" max="50" width="11.42578125" style="25" customWidth="1"/>
    <col min="51" max="16384" width="9.28515625" style="25" hidden="1"/>
  </cols>
  <sheetData>
    <row r="1" spans="1:52" ht="15.75" x14ac:dyDescent="0.25">
      <c r="A1" s="193" t="s">
        <v>88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  <c r="AU1" s="194"/>
      <c r="AV1" s="194"/>
      <c r="AW1" s="194"/>
      <c r="AX1" s="194"/>
    </row>
    <row r="2" spans="1:52" ht="12.75" x14ac:dyDescent="0.2">
      <c r="A2" s="62"/>
      <c r="B2" s="62"/>
      <c r="D2" s="27">
        <v>2014</v>
      </c>
      <c r="E2" s="27"/>
      <c r="F2" s="27"/>
      <c r="G2" s="27"/>
      <c r="H2" s="27">
        <v>2015</v>
      </c>
      <c r="I2" s="27"/>
      <c r="J2" s="27"/>
      <c r="K2" s="27"/>
      <c r="L2" s="27">
        <v>2016</v>
      </c>
      <c r="M2" s="27"/>
      <c r="N2" s="27"/>
      <c r="O2" s="27"/>
      <c r="P2" s="27">
        <v>2017</v>
      </c>
      <c r="Q2" s="27"/>
      <c r="R2" s="27"/>
      <c r="T2" s="27">
        <v>2018</v>
      </c>
      <c r="X2" s="26">
        <v>2019</v>
      </c>
      <c r="Y2" s="26"/>
      <c r="Z2" s="26"/>
      <c r="AA2" s="26"/>
      <c r="AB2" s="28">
        <v>2020</v>
      </c>
      <c r="AC2" s="28"/>
      <c r="AD2" s="28"/>
      <c r="AE2" s="28"/>
      <c r="AF2" s="28">
        <v>2021</v>
      </c>
      <c r="AG2" s="28"/>
      <c r="AH2" s="28"/>
      <c r="AI2" s="28"/>
      <c r="AJ2" s="28">
        <v>2022</v>
      </c>
      <c r="AK2" s="28"/>
      <c r="AL2" s="28"/>
      <c r="AM2" s="28"/>
      <c r="AN2" s="28">
        <v>2023</v>
      </c>
      <c r="AO2" s="28"/>
      <c r="AP2" s="28"/>
      <c r="AQ2" s="28"/>
      <c r="AR2" s="28">
        <v>2024</v>
      </c>
      <c r="AS2" s="28"/>
      <c r="AT2" s="28"/>
      <c r="AV2" s="28">
        <v>2025</v>
      </c>
      <c r="AW2" s="28"/>
    </row>
    <row r="3" spans="1:52" ht="12" customHeight="1" x14ac:dyDescent="0.2">
      <c r="A3" s="62"/>
      <c r="B3" s="62"/>
      <c r="D3" s="27" t="s">
        <v>4</v>
      </c>
      <c r="E3" s="27" t="s">
        <v>5</v>
      </c>
      <c r="F3" s="27" t="s">
        <v>6</v>
      </c>
      <c r="G3" s="27" t="s">
        <v>7</v>
      </c>
      <c r="H3" s="27" t="s">
        <v>4</v>
      </c>
      <c r="I3" s="27" t="s">
        <v>5</v>
      </c>
      <c r="J3" s="27" t="s">
        <v>6</v>
      </c>
      <c r="K3" s="27" t="s">
        <v>7</v>
      </c>
      <c r="L3" s="27" t="s">
        <v>4</v>
      </c>
      <c r="M3" s="27" t="s">
        <v>5</v>
      </c>
      <c r="N3" s="27" t="s">
        <v>6</v>
      </c>
      <c r="O3" s="27" t="s">
        <v>7</v>
      </c>
      <c r="P3" s="27" t="s">
        <v>4</v>
      </c>
      <c r="Q3" s="27" t="s">
        <v>5</v>
      </c>
      <c r="R3" s="27" t="s">
        <v>6</v>
      </c>
      <c r="S3" s="27" t="s">
        <v>7</v>
      </c>
      <c r="T3" s="27" t="s">
        <v>4</v>
      </c>
      <c r="U3" s="27" t="s">
        <v>5</v>
      </c>
      <c r="V3" s="27" t="s">
        <v>6</v>
      </c>
      <c r="W3" s="27" t="s">
        <v>7</v>
      </c>
      <c r="X3" s="24" t="s">
        <v>4</v>
      </c>
      <c r="Y3" s="27" t="s">
        <v>5</v>
      </c>
      <c r="Z3" s="27" t="s">
        <v>6</v>
      </c>
      <c r="AA3" s="56" t="s">
        <v>7</v>
      </c>
      <c r="AB3" s="24" t="s">
        <v>4</v>
      </c>
      <c r="AC3" s="27" t="s">
        <v>5</v>
      </c>
      <c r="AD3" s="24" t="s">
        <v>6</v>
      </c>
      <c r="AE3" s="56" t="s">
        <v>7</v>
      </c>
      <c r="AF3" s="26" t="s">
        <v>4</v>
      </c>
      <c r="AG3" s="27" t="s">
        <v>5</v>
      </c>
      <c r="AH3" s="26" t="s">
        <v>6</v>
      </c>
      <c r="AI3" s="56" t="s">
        <v>7</v>
      </c>
      <c r="AJ3" s="26" t="s">
        <v>4</v>
      </c>
      <c r="AK3" s="27" t="s">
        <v>5</v>
      </c>
      <c r="AL3" s="26" t="s">
        <v>6</v>
      </c>
      <c r="AM3" s="56" t="s">
        <v>7</v>
      </c>
      <c r="AN3" s="26" t="s">
        <v>4</v>
      </c>
      <c r="AO3" s="27" t="s">
        <v>5</v>
      </c>
      <c r="AP3" s="26" t="s">
        <v>6</v>
      </c>
      <c r="AQ3" s="56" t="s">
        <v>7</v>
      </c>
      <c r="AR3" s="26" t="s">
        <v>4</v>
      </c>
      <c r="AS3" s="27" t="s">
        <v>5</v>
      </c>
      <c r="AT3" s="26" t="s">
        <v>6</v>
      </c>
      <c r="AU3" s="56" t="s">
        <v>7</v>
      </c>
      <c r="AV3" s="26" t="s">
        <v>4</v>
      </c>
      <c r="AW3" s="27" t="s">
        <v>5</v>
      </c>
      <c r="AX3" s="26" t="s">
        <v>6</v>
      </c>
    </row>
    <row r="4" spans="1:52" s="62" customFormat="1" ht="15" x14ac:dyDescent="0.25">
      <c r="A4" s="110"/>
      <c r="B4" s="111" t="s">
        <v>70</v>
      </c>
      <c r="C4" s="29" t="s">
        <v>89</v>
      </c>
      <c r="D4" s="87">
        <v>2450.6999999999998</v>
      </c>
      <c r="E4" s="87">
        <v>2493.4</v>
      </c>
      <c r="F4" s="87">
        <v>2625.5</v>
      </c>
      <c r="G4" s="87">
        <v>2816.7</v>
      </c>
      <c r="H4" s="87">
        <v>2476.5</v>
      </c>
      <c r="I4" s="87">
        <v>2555.1999999999998</v>
      </c>
      <c r="J4" s="87">
        <v>2663.4</v>
      </c>
      <c r="K4" s="87">
        <v>2809.5</v>
      </c>
      <c r="L4" s="87">
        <v>2391.5</v>
      </c>
      <c r="M4" s="87">
        <v>2569.5</v>
      </c>
      <c r="N4" s="87">
        <v>2678.2</v>
      </c>
      <c r="O4" s="87">
        <v>2850.8</v>
      </c>
      <c r="P4" s="87">
        <v>2688</v>
      </c>
      <c r="Q4" s="87">
        <v>2752.6</v>
      </c>
      <c r="R4" s="87">
        <v>2889</v>
      </c>
      <c r="S4" s="87">
        <v>3157.1</v>
      </c>
      <c r="T4" s="87">
        <v>2906</v>
      </c>
      <c r="U4" s="87">
        <v>3090.4</v>
      </c>
      <c r="V4" s="87">
        <v>3057.9</v>
      </c>
      <c r="W4" s="87">
        <v>3351.2</v>
      </c>
      <c r="X4" s="87">
        <v>3112.1</v>
      </c>
      <c r="Y4" s="87">
        <v>3158.2</v>
      </c>
      <c r="Z4" s="87">
        <v>3298.5</v>
      </c>
      <c r="AA4" s="87">
        <v>3385.3</v>
      </c>
      <c r="AB4" s="87">
        <v>3266.4</v>
      </c>
      <c r="AC4" s="87">
        <v>2842.5</v>
      </c>
      <c r="AD4" s="87">
        <v>3452.8</v>
      </c>
      <c r="AE4" s="87">
        <v>3742.7</v>
      </c>
      <c r="AF4" s="87">
        <v>3526.2</v>
      </c>
      <c r="AG4" s="87">
        <v>3776</v>
      </c>
      <c r="AH4" s="87">
        <v>4388.7</v>
      </c>
      <c r="AI4" s="87">
        <v>4761.5</v>
      </c>
      <c r="AJ4" s="87">
        <v>4886.7</v>
      </c>
      <c r="AK4" s="87">
        <v>5191.8</v>
      </c>
      <c r="AL4" s="87">
        <v>5692.3</v>
      </c>
      <c r="AM4" s="87">
        <v>5563.7</v>
      </c>
      <c r="AN4" s="87">
        <v>5122.5</v>
      </c>
      <c r="AO4" s="87">
        <v>4625.1000000000004</v>
      </c>
      <c r="AP4" s="87">
        <v>4414.8999999999996</v>
      </c>
      <c r="AQ4" s="87">
        <v>4833.7</v>
      </c>
      <c r="AR4" s="87">
        <v>4810.5</v>
      </c>
      <c r="AS4" s="87">
        <v>4541.3999999999996</v>
      </c>
      <c r="AT4" s="87">
        <v>4600.8</v>
      </c>
      <c r="AU4" s="87">
        <v>4887</v>
      </c>
      <c r="AV4" s="87">
        <v>5056.3</v>
      </c>
      <c r="AW4" s="87">
        <v>4729.7</v>
      </c>
      <c r="AX4" s="87">
        <v>4780.5</v>
      </c>
      <c r="AY4" s="87">
        <v>4780.5</v>
      </c>
    </row>
    <row r="5" spans="1:52" s="62" customFormat="1" ht="15" x14ac:dyDescent="0.25">
      <c r="B5" s="111" t="s">
        <v>71</v>
      </c>
      <c r="C5" s="29" t="s">
        <v>90</v>
      </c>
      <c r="D5" s="87">
        <v>-3068.8</v>
      </c>
      <c r="E5" s="87">
        <v>-3120.5</v>
      </c>
      <c r="F5" s="87">
        <v>-3306.5</v>
      </c>
      <c r="G5" s="87">
        <v>-3413.2</v>
      </c>
      <c r="H5" s="87">
        <v>-3021.1</v>
      </c>
      <c r="I5" s="87">
        <v>-3102.1</v>
      </c>
      <c r="J5" s="87">
        <v>-3295.5</v>
      </c>
      <c r="K5" s="87">
        <v>-3182.3</v>
      </c>
      <c r="L5" s="87">
        <v>-2828.1</v>
      </c>
      <c r="M5" s="87">
        <v>-3050.9</v>
      </c>
      <c r="N5" s="87">
        <v>-3149.9</v>
      </c>
      <c r="O5" s="87">
        <v>-3370.5</v>
      </c>
      <c r="P5" s="87">
        <v>-3242.7</v>
      </c>
      <c r="Q5" s="87">
        <v>-3445.1</v>
      </c>
      <c r="R5" s="87">
        <v>-3690.5</v>
      </c>
      <c r="S5" s="87">
        <v>-3614.7</v>
      </c>
      <c r="T5" s="87">
        <v>-3418.5</v>
      </c>
      <c r="U5" s="87">
        <v>-3651.1</v>
      </c>
      <c r="V5" s="87">
        <v>-4003.8</v>
      </c>
      <c r="W5" s="87">
        <v>-3926.7</v>
      </c>
      <c r="X5" s="87">
        <v>-3560.5</v>
      </c>
      <c r="Y5" s="87">
        <v>-3855.2</v>
      </c>
      <c r="Z5" s="87">
        <v>-4023.1</v>
      </c>
      <c r="AA5" s="87">
        <v>-3877.1</v>
      </c>
      <c r="AB5" s="87">
        <v>-3712.4</v>
      </c>
      <c r="AC5" s="87">
        <v>-3228.3</v>
      </c>
      <c r="AD5" s="87">
        <v>-3963.4</v>
      </c>
      <c r="AE5" s="87">
        <v>-4004.9</v>
      </c>
      <c r="AF5" s="87">
        <v>-3910.7</v>
      </c>
      <c r="AG5" s="87">
        <v>-4686</v>
      </c>
      <c r="AH5" s="87">
        <v>-5196.6000000000004</v>
      </c>
      <c r="AI5" s="87">
        <v>-5149.5</v>
      </c>
      <c r="AJ5" s="87">
        <v>-5605</v>
      </c>
      <c r="AK5" s="87">
        <v>-6322.2</v>
      </c>
      <c r="AL5" s="87">
        <v>-7199.6</v>
      </c>
      <c r="AM5" s="87">
        <v>-6714.8</v>
      </c>
      <c r="AN5" s="87">
        <v>-5828.8</v>
      </c>
      <c r="AO5" s="87">
        <v>-5707.4</v>
      </c>
      <c r="AP5" s="87">
        <v>-5635.6</v>
      </c>
      <c r="AQ5" s="87">
        <v>-5530.3</v>
      </c>
      <c r="AR5" s="87">
        <v>-5098.8</v>
      </c>
      <c r="AS5" s="87">
        <v>-5411.4</v>
      </c>
      <c r="AT5" s="87">
        <v>-5551.4</v>
      </c>
      <c r="AU5" s="87">
        <v>-5631.6</v>
      </c>
      <c r="AV5" s="87">
        <v>-5645.9</v>
      </c>
      <c r="AW5" s="87">
        <v>-5764.5</v>
      </c>
      <c r="AX5" s="87">
        <v>-5880.9</v>
      </c>
      <c r="AY5" s="87">
        <v>-5880.9</v>
      </c>
    </row>
    <row r="6" spans="1:52" ht="12.75" x14ac:dyDescent="0.2">
      <c r="A6" s="62"/>
      <c r="B6" s="111" t="s">
        <v>91</v>
      </c>
      <c r="C6" s="29" t="s">
        <v>92</v>
      </c>
      <c r="D6" s="41">
        <f>D4+D5</f>
        <v>-618.10000000000036</v>
      </c>
      <c r="E6" s="41">
        <f t="shared" ref="E6:V6" si="0">E4+E5</f>
        <v>-627.09999999999991</v>
      </c>
      <c r="F6" s="41">
        <f t="shared" si="0"/>
        <v>-681</v>
      </c>
      <c r="G6" s="41">
        <f t="shared" si="0"/>
        <v>-596.5</v>
      </c>
      <c r="H6" s="41">
        <f t="shared" si="0"/>
        <v>-544.59999999999991</v>
      </c>
      <c r="I6" s="41">
        <f t="shared" si="0"/>
        <v>-546.90000000000009</v>
      </c>
      <c r="J6" s="41">
        <f t="shared" si="0"/>
        <v>-632.09999999999991</v>
      </c>
      <c r="K6" s="41">
        <f t="shared" si="0"/>
        <v>-372.80000000000018</v>
      </c>
      <c r="L6" s="41">
        <f t="shared" si="0"/>
        <v>-436.59999999999991</v>
      </c>
      <c r="M6" s="41">
        <f t="shared" si="0"/>
        <v>-481.40000000000009</v>
      </c>
      <c r="N6" s="41">
        <f t="shared" si="0"/>
        <v>-471.70000000000027</v>
      </c>
      <c r="O6" s="41">
        <f t="shared" si="0"/>
        <v>-519.69999999999982</v>
      </c>
      <c r="P6" s="41">
        <f t="shared" si="0"/>
        <v>-554.69999999999982</v>
      </c>
      <c r="Q6" s="41">
        <f t="shared" si="0"/>
        <v>-692.5</v>
      </c>
      <c r="R6" s="41">
        <f t="shared" si="0"/>
        <v>-801.5</v>
      </c>
      <c r="S6" s="41">
        <f t="shared" si="0"/>
        <v>-457.59999999999991</v>
      </c>
      <c r="T6" s="41">
        <f t="shared" si="0"/>
        <v>-512.5</v>
      </c>
      <c r="U6" s="41">
        <f t="shared" si="0"/>
        <v>-560.69999999999982</v>
      </c>
      <c r="V6" s="41">
        <f t="shared" si="0"/>
        <v>-945.90000000000009</v>
      </c>
      <c r="W6" s="41">
        <f t="shared" ref="W6:AB6" si="1">W4+W5</f>
        <v>-575.5</v>
      </c>
      <c r="X6" s="41">
        <f t="shared" si="1"/>
        <v>-448.40000000000009</v>
      </c>
      <c r="Y6" s="41">
        <f t="shared" si="1"/>
        <v>-697</v>
      </c>
      <c r="Z6" s="41">
        <f t="shared" si="1"/>
        <v>-724.59999999999991</v>
      </c>
      <c r="AA6" s="41">
        <f t="shared" si="1"/>
        <v>-491.79999999999973</v>
      </c>
      <c r="AB6" s="41">
        <f t="shared" si="1"/>
        <v>-446</v>
      </c>
      <c r="AC6" s="41">
        <f t="shared" ref="AC6:AG6" si="2">AC4+AC5</f>
        <v>-385.80000000000018</v>
      </c>
      <c r="AD6" s="41">
        <f t="shared" si="2"/>
        <v>-510.59999999999991</v>
      </c>
      <c r="AE6" s="41">
        <f t="shared" si="2"/>
        <v>-262.20000000000027</v>
      </c>
      <c r="AF6" s="41">
        <f t="shared" si="2"/>
        <v>-384.5</v>
      </c>
      <c r="AG6" s="41">
        <f t="shared" si="2"/>
        <v>-910</v>
      </c>
      <c r="AH6" s="41">
        <f t="shared" ref="AH6:AL6" si="3">AH4+AH5</f>
        <v>-807.90000000000055</v>
      </c>
      <c r="AI6" s="41">
        <f t="shared" si="3"/>
        <v>-388</v>
      </c>
      <c r="AJ6" s="41">
        <f t="shared" si="3"/>
        <v>-718.30000000000018</v>
      </c>
      <c r="AK6" s="41">
        <f t="shared" si="3"/>
        <v>-1130.3999999999996</v>
      </c>
      <c r="AL6" s="41">
        <f t="shared" si="3"/>
        <v>-1507.3000000000002</v>
      </c>
      <c r="AM6" s="41">
        <f t="shared" ref="AM6:AQ6" si="4">AM4+AM5</f>
        <v>-1151.1000000000004</v>
      </c>
      <c r="AN6" s="41">
        <f t="shared" si="4"/>
        <v>-706.30000000000018</v>
      </c>
      <c r="AO6" s="41">
        <f t="shared" si="4"/>
        <v>-1082.2999999999993</v>
      </c>
      <c r="AP6" s="41">
        <f t="shared" si="4"/>
        <v>-1220.7000000000007</v>
      </c>
      <c r="AQ6" s="41">
        <f t="shared" si="4"/>
        <v>-696.60000000000036</v>
      </c>
      <c r="AR6" s="41">
        <f t="shared" ref="AR6:AV6" si="5">AR4+AR5</f>
        <v>-288.30000000000018</v>
      </c>
      <c r="AS6" s="41">
        <f t="shared" si="5"/>
        <v>-870</v>
      </c>
      <c r="AT6" s="41">
        <f t="shared" si="5"/>
        <v>-950.59999999999945</v>
      </c>
      <c r="AU6" s="41">
        <f t="shared" si="5"/>
        <v>-744.60000000000036</v>
      </c>
      <c r="AV6" s="41">
        <f t="shared" si="5"/>
        <v>-589.59999999999945</v>
      </c>
      <c r="AW6" s="41">
        <f>AW4+AW5</f>
        <v>-1034.8000000000002</v>
      </c>
      <c r="AX6" s="41">
        <f>AX4+AX5</f>
        <v>-1100.3999999999996</v>
      </c>
    </row>
    <row r="7" spans="1:52" ht="12.75" x14ac:dyDescent="0.2">
      <c r="A7" s="62"/>
      <c r="B7" s="62"/>
      <c r="C7" s="30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</row>
    <row r="8" spans="1:52" ht="25.5" x14ac:dyDescent="0.25">
      <c r="A8" s="62"/>
      <c r="B8" s="112" t="s">
        <v>93</v>
      </c>
      <c r="C8" s="31" t="s">
        <v>94</v>
      </c>
      <c r="D8" s="86">
        <v>5097293</v>
      </c>
      <c r="E8" s="86">
        <v>5653905</v>
      </c>
      <c r="F8" s="86">
        <v>5944092</v>
      </c>
      <c r="G8" s="86">
        <v>6095214</v>
      </c>
      <c r="H8" s="86">
        <v>5258806</v>
      </c>
      <c r="I8" s="86">
        <v>5950115</v>
      </c>
      <c r="J8" s="86">
        <v>6248283</v>
      </c>
      <c r="K8" s="86">
        <v>6287060</v>
      </c>
      <c r="L8" s="86">
        <v>5428752</v>
      </c>
      <c r="M8" s="86">
        <v>6132836</v>
      </c>
      <c r="N8" s="86">
        <v>6356958</v>
      </c>
      <c r="O8" s="86">
        <v>6579628</v>
      </c>
      <c r="P8" s="86">
        <v>5719252</v>
      </c>
      <c r="Q8" s="86">
        <v>6497355</v>
      </c>
      <c r="R8" s="86">
        <v>6819719</v>
      </c>
      <c r="S8" s="86">
        <v>6980802</v>
      </c>
      <c r="T8" s="86">
        <v>6038650</v>
      </c>
      <c r="U8" s="86">
        <v>7076632</v>
      </c>
      <c r="V8" s="86">
        <v>7422982</v>
      </c>
      <c r="W8" s="86">
        <v>7615179</v>
      </c>
      <c r="X8" s="86">
        <v>6538042</v>
      </c>
      <c r="Y8" s="86">
        <v>7412156</v>
      </c>
      <c r="Z8" s="86">
        <v>7804121</v>
      </c>
      <c r="AA8" s="86">
        <v>7812681</v>
      </c>
      <c r="AB8" s="86">
        <v>6696252</v>
      </c>
      <c r="AC8" s="86">
        <v>6911072</v>
      </c>
      <c r="AD8" s="86">
        <v>7731222</v>
      </c>
      <c r="AE8" s="86">
        <v>7885795</v>
      </c>
      <c r="AF8" s="86">
        <v>6725884</v>
      </c>
      <c r="AG8" s="86">
        <v>7894487</v>
      </c>
      <c r="AH8" s="86">
        <v>8614917</v>
      </c>
      <c r="AI8" s="86">
        <v>9048492</v>
      </c>
      <c r="AJ8" s="86">
        <v>7670117</v>
      </c>
      <c r="AK8" s="86">
        <v>8944783</v>
      </c>
      <c r="AL8" s="86">
        <v>9674795</v>
      </c>
      <c r="AM8" s="86">
        <v>9799044</v>
      </c>
      <c r="AN8" s="86">
        <v>8978067</v>
      </c>
      <c r="AO8" s="86">
        <v>9838524</v>
      </c>
      <c r="AP8" s="86">
        <v>10223438</v>
      </c>
      <c r="AQ8" s="86">
        <v>10524193</v>
      </c>
      <c r="AR8" s="86">
        <v>8602408</v>
      </c>
      <c r="AS8" s="86">
        <v>10221266</v>
      </c>
      <c r="AT8" s="86">
        <v>10385886</v>
      </c>
      <c r="AU8" s="86">
        <v>11149866</v>
      </c>
      <c r="AV8" s="86">
        <v>9022214</v>
      </c>
      <c r="AW8" s="86">
        <v>10633904</v>
      </c>
      <c r="AX8" s="86">
        <v>11192074</v>
      </c>
      <c r="AY8" s="165">
        <v>11192074</v>
      </c>
      <c r="AZ8" s="86"/>
    </row>
    <row r="9" spans="1:52" s="32" customFormat="1" ht="12.75" x14ac:dyDescent="0.2">
      <c r="A9" s="113"/>
      <c r="B9" s="111" t="s">
        <v>95</v>
      </c>
      <c r="C9" s="33" t="s">
        <v>96</v>
      </c>
      <c r="D9" s="34">
        <f>(D6/(D8/1000)*100)</f>
        <v>-12.126044157163427</v>
      </c>
      <c r="E9" s="34">
        <f t="shared" ref="E9:V9" si="6">(E6/(E8/1000)*100)</f>
        <v>-11.091449184236382</v>
      </c>
      <c r="F9" s="34">
        <f t="shared" si="6"/>
        <v>-11.456754034089649</v>
      </c>
      <c r="G9" s="34">
        <f t="shared" si="6"/>
        <v>-9.7863668117313019</v>
      </c>
      <c r="H9" s="34">
        <f t="shared" si="6"/>
        <v>-10.355962931509547</v>
      </c>
      <c r="I9" s="34">
        <f t="shared" si="6"/>
        <v>-9.19141898938088</v>
      </c>
      <c r="J9" s="34">
        <f t="shared" si="6"/>
        <v>-10.116379171686043</v>
      </c>
      <c r="K9" s="34">
        <f t="shared" si="6"/>
        <v>-5.9296396089746271</v>
      </c>
      <c r="L9" s="34">
        <f t="shared" si="6"/>
        <v>-8.0423640645216405</v>
      </c>
      <c r="M9" s="34">
        <f t="shared" si="6"/>
        <v>-7.849549539560492</v>
      </c>
      <c r="N9" s="34">
        <f t="shared" si="6"/>
        <v>-7.4202157698698077</v>
      </c>
      <c r="O9" s="34">
        <f t="shared" si="6"/>
        <v>-7.898622840075455</v>
      </c>
      <c r="P9" s="34">
        <f t="shared" si="6"/>
        <v>-9.698820754881929</v>
      </c>
      <c r="Q9" s="34">
        <f t="shared" si="6"/>
        <v>-10.65818321455423</v>
      </c>
      <c r="R9" s="34">
        <f t="shared" si="6"/>
        <v>-11.752683651628461</v>
      </c>
      <c r="S9" s="34">
        <f t="shared" si="6"/>
        <v>-6.5551207440062029</v>
      </c>
      <c r="T9" s="34">
        <f t="shared" si="6"/>
        <v>-8.4869962657216433</v>
      </c>
      <c r="U9" s="34">
        <f t="shared" si="6"/>
        <v>-7.9232606697649368</v>
      </c>
      <c r="V9" s="34">
        <f t="shared" si="6"/>
        <v>-12.742857250630543</v>
      </c>
      <c r="W9" s="34">
        <f t="shared" ref="W9:AC9" si="7">(W6/(W8/1000)*100)</f>
        <v>-7.5572747534890521</v>
      </c>
      <c r="X9" s="34">
        <f t="shared" si="7"/>
        <v>-6.8583224151817941</v>
      </c>
      <c r="Y9" s="34">
        <f t="shared" si="7"/>
        <v>-9.4034718103612498</v>
      </c>
      <c r="Z9" s="34">
        <f t="shared" si="7"/>
        <v>-9.2848381002806075</v>
      </c>
      <c r="AA9" s="34">
        <f t="shared" si="7"/>
        <v>-6.2948941598921007</v>
      </c>
      <c r="AB9" s="67">
        <f t="shared" si="7"/>
        <v>-6.6604422892089481</v>
      </c>
      <c r="AC9" s="67">
        <f t="shared" si="7"/>
        <v>-5.5823467039556265</v>
      </c>
      <c r="AD9" s="67">
        <f t="shared" ref="AD9:AH9" si="8">(AD6/(AD8/1000)*100)</f>
        <v>-6.6043893190494325</v>
      </c>
      <c r="AE9" s="67">
        <f t="shared" si="8"/>
        <v>-3.3249659672867513</v>
      </c>
      <c r="AF9" s="67">
        <f t="shared" si="8"/>
        <v>-5.7167206570913205</v>
      </c>
      <c r="AG9" s="67">
        <f t="shared" si="8"/>
        <v>-11.527031458788899</v>
      </c>
      <c r="AH9" s="67">
        <f t="shared" si="8"/>
        <v>-9.37791971762468</v>
      </c>
      <c r="AI9" s="67">
        <f>(AI6/(AI8/1000)*100)</f>
        <v>-4.2880073276298409</v>
      </c>
      <c r="AJ9" s="34">
        <f>(AJ6/(AJ8/1000)*100)</f>
        <v>-9.3649158154953849</v>
      </c>
      <c r="AK9" s="34">
        <f>(AK6/(AK8/1000)*100)</f>
        <v>-12.63753407992122</v>
      </c>
      <c r="AL9" s="34">
        <f>(AL6/(AL8/1000)*100)</f>
        <v>-15.579658276997085</v>
      </c>
      <c r="AM9" s="67">
        <f t="shared" ref="AM9" si="9">(AM6/(AM8/1000)*100)</f>
        <v>-11.747064305456741</v>
      </c>
      <c r="AN9" s="67">
        <f t="shared" ref="AN9:AR9" si="10">(AN6/(AN8/1000)*100)</f>
        <v>-7.8669495337916313</v>
      </c>
      <c r="AO9" s="67">
        <f t="shared" si="10"/>
        <v>-11.000633834912628</v>
      </c>
      <c r="AP9" s="34">
        <f t="shared" si="10"/>
        <v>-11.940210328462898</v>
      </c>
      <c r="AQ9" s="34">
        <f t="shared" si="10"/>
        <v>-6.619034827658524</v>
      </c>
      <c r="AR9" s="34">
        <f t="shared" si="10"/>
        <v>-3.3513871929813166</v>
      </c>
      <c r="AS9" s="34">
        <f t="shared" ref="AS9:AX9" si="11">(AS6/(AS8/1000)*100)</f>
        <v>-8.5116657760398766</v>
      </c>
      <c r="AT9" s="34">
        <f t="shared" si="11"/>
        <v>-9.1528060292593185</v>
      </c>
      <c r="AU9" s="34">
        <f t="shared" si="11"/>
        <v>-6.6781071629022302</v>
      </c>
      <c r="AV9" s="34">
        <f t="shared" si="11"/>
        <v>-6.5349813249829749</v>
      </c>
      <c r="AW9" s="34">
        <f t="shared" si="11"/>
        <v>-9.731139194034478</v>
      </c>
      <c r="AX9" s="34">
        <f t="shared" si="11"/>
        <v>-9.8319578658968805</v>
      </c>
      <c r="AY9" s="67"/>
      <c r="AZ9" s="67"/>
    </row>
    <row r="10" spans="1:52" ht="12.75" x14ac:dyDescent="0.2">
      <c r="A10" s="62"/>
      <c r="B10" s="62"/>
      <c r="C10" s="35"/>
      <c r="AR10" s="32"/>
      <c r="AS10" s="32"/>
      <c r="AT10" s="32"/>
      <c r="AU10" s="32"/>
      <c r="AV10" s="32"/>
      <c r="AW10" s="32"/>
    </row>
    <row r="11" spans="1:52" ht="12.75" x14ac:dyDescent="0.2">
      <c r="A11" s="62"/>
      <c r="B11" s="62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108"/>
    </row>
    <row r="12" spans="1:52" ht="12.75" x14ac:dyDescent="0.2">
      <c r="A12" s="195" t="s">
        <v>106</v>
      </c>
      <c r="B12" s="195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</row>
    <row r="13" spans="1:52" s="114" customFormat="1" ht="15" x14ac:dyDescent="0.25">
      <c r="A13" s="97" t="s">
        <v>114</v>
      </c>
      <c r="B13" s="116"/>
    </row>
    <row r="14" spans="1:52" ht="12.75" x14ac:dyDescent="0.2">
      <c r="A14" s="192" t="s">
        <v>87</v>
      </c>
      <c r="B14" s="192"/>
      <c r="C14" s="79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78"/>
    </row>
    <row r="15" spans="1:52" ht="12.75" x14ac:dyDescent="0.2">
      <c r="A15" s="95"/>
      <c r="B15" s="117">
        <v>45992</v>
      </c>
      <c r="C15" s="80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78"/>
    </row>
    <row r="16" spans="1:52" ht="15" x14ac:dyDescent="0.25">
      <c r="A16" s="62"/>
      <c r="B16" s="96"/>
      <c r="C16" s="79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</row>
    <row r="17" spans="1:50" ht="12" customHeight="1" x14ac:dyDescent="0.2">
      <c r="A17" s="62"/>
      <c r="B17" s="62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</row>
    <row r="18" spans="1:50" ht="12.75" x14ac:dyDescent="0.2">
      <c r="A18" s="62"/>
      <c r="B18" s="62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</row>
    <row r="19" spans="1:50" ht="12.75" x14ac:dyDescent="0.2">
      <c r="A19" s="195" t="s">
        <v>106</v>
      </c>
      <c r="B19" s="195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</row>
    <row r="20" spans="1:50" s="114" customFormat="1" ht="15" x14ac:dyDescent="0.25">
      <c r="A20" s="97" t="s">
        <v>113</v>
      </c>
      <c r="B20" s="116"/>
    </row>
    <row r="21" spans="1:50" ht="12.75" x14ac:dyDescent="0.2">
      <c r="A21" s="192" t="s">
        <v>87</v>
      </c>
      <c r="B21" s="192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</row>
    <row r="22" spans="1:50" ht="12.75" x14ac:dyDescent="0.2">
      <c r="A22" s="95"/>
      <c r="B22" s="117">
        <v>45992</v>
      </c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</row>
    <row r="23" spans="1:50" ht="12.75" x14ac:dyDescent="0.2">
      <c r="A23" s="62"/>
      <c r="B23" s="62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</row>
    <row r="24" spans="1:50" ht="12.75" x14ac:dyDescent="0.2">
      <c r="A24" s="62"/>
      <c r="B24" s="62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</row>
    <row r="25" spans="1:50" ht="12.75" x14ac:dyDescent="0.2">
      <c r="A25" s="62"/>
      <c r="B25" s="62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</row>
    <row r="26" spans="1:50" ht="12.75" x14ac:dyDescent="0.2">
      <c r="A26" s="62"/>
      <c r="B26" s="62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</row>
    <row r="27" spans="1:50" ht="12.75" x14ac:dyDescent="0.2">
      <c r="A27" s="62"/>
      <c r="B27" s="62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</row>
    <row r="28" spans="1:50" ht="15" x14ac:dyDescent="0.25">
      <c r="A28" s="62"/>
      <c r="B28" s="62"/>
      <c r="C28" s="78"/>
      <c r="D28" s="78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78"/>
      <c r="T28" s="78"/>
      <c r="U28" s="78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78"/>
    </row>
    <row r="29" spans="1:50" ht="14.25" x14ac:dyDescent="0.2">
      <c r="A29" s="62"/>
      <c r="B29" s="62"/>
      <c r="C29" s="78"/>
      <c r="D29" s="78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</row>
    <row r="30" spans="1:50" ht="14.25" x14ac:dyDescent="0.2">
      <c r="A30" s="62"/>
      <c r="B30" s="62"/>
      <c r="C30" s="78"/>
      <c r="D30" s="78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</row>
    <row r="31" spans="1:50" ht="14.25" x14ac:dyDescent="0.2">
      <c r="A31" s="62"/>
      <c r="B31" s="62"/>
      <c r="C31" s="78"/>
      <c r="D31" s="78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</row>
    <row r="32" spans="1:50" ht="14.25" x14ac:dyDescent="0.2">
      <c r="A32" s="62"/>
      <c r="B32" s="62"/>
      <c r="C32" s="78"/>
      <c r="D32" s="78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</row>
    <row r="33" spans="1:50" ht="14.25" x14ac:dyDescent="0.2">
      <c r="A33" s="62"/>
      <c r="B33" s="62"/>
      <c r="C33" s="78"/>
      <c r="D33" s="78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</row>
    <row r="34" spans="1:50" ht="14.25" x14ac:dyDescent="0.2">
      <c r="A34" s="62"/>
      <c r="B34" s="62"/>
      <c r="C34" s="78"/>
      <c r="D34" s="78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</row>
    <row r="35" spans="1:50" ht="14.25" x14ac:dyDescent="0.2">
      <c r="A35" s="62"/>
      <c r="B35" s="62"/>
      <c r="C35" s="78"/>
      <c r="D35" s="78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</row>
    <row r="36" spans="1:50" ht="14.25" hidden="1" customHeight="1" x14ac:dyDescent="0.2"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</row>
    <row r="37" spans="1:50" ht="14.25" hidden="1" customHeight="1" x14ac:dyDescent="0.2"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</row>
    <row r="38" spans="1:50" ht="14.25" hidden="1" customHeight="1" x14ac:dyDescent="0.2"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</row>
  </sheetData>
  <mergeCells count="5">
    <mergeCell ref="A21:B21"/>
    <mergeCell ref="A1:AX1"/>
    <mergeCell ref="A12:B12"/>
    <mergeCell ref="A14:B14"/>
    <mergeCell ref="A19:B19"/>
  </mergeCells>
  <hyperlinks>
    <hyperlink ref="A13" r:id="rId1" display="https://data.stat.gov.lv/pxweb/lv/OSP_PUB/START__TIR__AT__ATD/ATD100c?s=atd100c&amp;" xr:uid="{AE6A9037-8E15-40C1-9CD1-20595FF2BE47}"/>
    <hyperlink ref="A20" r:id="rId2" display="https://data.stat.gov.lv/pxweb/lv/OSP_PUB/START__VEK__IS__ISP/ISP050c?s=isp050c&amp;" xr:uid="{1C7E1B23-78F5-419E-A57E-267732AC6A47}"/>
  </hyperlinks>
  <pageMargins left="0.74803149606299213" right="0.74803149606299213" top="0.74803149606299213" bottom="0.51181102362204722" header="0.51181102362204722" footer="0.74803149606299213"/>
  <pageSetup scale="40" orientation="landscape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03627C2F4969444B9DFD665D750DD18" ma:contentTypeVersion="18" ma:contentTypeDescription="Izveidot jaunu dokumentu." ma:contentTypeScope="" ma:versionID="d5296d1f63a1390311c73984262dc482">
  <xsd:schema xmlns:xsd="http://www.w3.org/2001/XMLSchema" xmlns:xs="http://www.w3.org/2001/XMLSchema" xmlns:p="http://schemas.microsoft.com/office/2006/metadata/properties" xmlns:ns1="http://schemas.microsoft.com/sharepoint/v3" xmlns:ns2="594c01c2-5651-43c1-91c6-5886a185086b" xmlns:ns3="7ba305ec-9cbc-4545-996f-db38dd6e3512" targetNamespace="http://schemas.microsoft.com/office/2006/metadata/properties" ma:root="true" ma:fieldsID="4b78e8b50d08e71807a33c8aec5718f2" ns1:_="" ns2:_="" ns3:_="">
    <xsd:import namespace="http://schemas.microsoft.com/sharepoint/v3"/>
    <xsd:import namespace="594c01c2-5651-43c1-91c6-5886a185086b"/>
    <xsd:import namespace="7ba305ec-9cbc-4545-996f-db38dd6e351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9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  <xsd:element name="_ip_UnifiedCompliancePolicyProperties" ma:index="24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c01c2-5651-43c1-91c6-5886a1850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305ec-9cbc-4545-996f-db38dd6e3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703e71-4dcb-4415-a4b8-58599872ad86}" ma:internalName="TaxCatchAll" ma:showField="CatchAllData" ma:web="7ba305ec-9cbc-4545-996f-db38dd6e3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TaxCatchAll xmlns="7ba305ec-9cbc-4545-996f-db38dd6e3512" xsi:nil="true"/>
    <lcf76f155ced4ddcb4097134ff3c332f xmlns="594c01c2-5651-43c1-91c6-5886a185086b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5D4EB9-E8F2-4036-AFDD-FE1D406F6B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4c01c2-5651-43c1-91c6-5886a185086b"/>
    <ds:schemaRef ds:uri="7ba305ec-9cbc-4545-996f-db38dd6e35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076CD1-054B-40F4-B64A-78E578C30558}">
  <ds:schemaRefs>
    <ds:schemaRef ds:uri="http://schemas.microsoft.com/office/infopath/2007/PartnerControls"/>
    <ds:schemaRef ds:uri="http://purl.org/dc/dcmitype/"/>
    <ds:schemaRef ds:uri="9c70c90a-7b91-4514-9304-0bf9c3ca33df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18cde31a-aed2-49ce-b570-e812b29b6342"/>
    <ds:schemaRef ds:uri="http://schemas.openxmlformats.org/package/2006/metadata/core-properties"/>
    <ds:schemaRef ds:uri="http://schemas.microsoft.com/office/2006/metadata/properties"/>
    <ds:schemaRef ds:uri="http://schemas.microsoft.com/sharepoint/v3"/>
    <ds:schemaRef ds:uri="7ba305ec-9cbc-4545-996f-db38dd6e3512"/>
    <ds:schemaRef ds:uri="594c01c2-5651-43c1-91c6-5886a185086b"/>
  </ds:schemaRefs>
</ds:datastoreItem>
</file>

<file path=customXml/itemProps3.xml><?xml version="1.0" encoding="utf-8"?>
<ds:datastoreItem xmlns:ds="http://schemas.openxmlformats.org/officeDocument/2006/customXml" ds:itemID="{84E25263-C5E3-4916-B11E-BF521B0734C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2025Q3_LV</vt:lpstr>
      <vt:lpstr>2025Q3_EN</vt:lpstr>
      <vt:lpstr>IKP, GDP</vt:lpstr>
      <vt:lpstr>Exp-Imp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FDP</dc:creator>
  <cp:keywords/>
  <dc:description/>
  <cp:lastModifiedBy>Viktorija Zaremba</cp:lastModifiedBy>
  <cp:revision/>
  <dcterms:created xsi:type="dcterms:W3CDTF">2017-12-21T13:23:30Z</dcterms:created>
  <dcterms:modified xsi:type="dcterms:W3CDTF">2026-01-22T11:08:43Z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0x010100103627C2F4969444B9DFD665D750DD18</vt:lpwstr>
  </property>
  <property fmtid="{D5CDD505-2E9C-101B-9397-08002B2CF9AE}" pid="3" name="MediaServiceImageTags">
    <vt:lpwstr/>
  </property>
</Properties>
</file>