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5/FDP_2025_1_21/"/>
    </mc:Choice>
  </mc:AlternateContent>
  <xr:revisionPtr revIDLastSave="4" documentId="8_{782B6DF0-AABD-40BB-BA72-97D8F3573794}" xr6:coauthVersionLast="47" xr6:coauthVersionMax="47" xr10:uidLastSave="{350A5529-7B25-47B9-AE9C-DA901BA84DB1}"/>
  <bookViews>
    <workbookView xWindow="28680" yWindow="-120" windowWidth="29040" windowHeight="15840" tabRatio="804" xr2:uid="{00000000-000D-0000-FFFF-FFFF00000000}"/>
  </bookViews>
  <sheets>
    <sheet name="2025Q2_LV" sheetId="1" r:id="rId1"/>
    <sheet name="2025Q2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5" i="1" l="1"/>
  <c r="G19" i="1"/>
  <c r="H19" i="1"/>
  <c r="I19" i="1"/>
  <c r="J19" i="1"/>
  <c r="K19" i="1"/>
  <c r="L19" i="1"/>
  <c r="M19" i="1"/>
  <c r="N19" i="1"/>
  <c r="F19" i="1"/>
  <c r="AW9" i="19" l="1"/>
  <c r="AW6" i="19"/>
  <c r="P48" i="18"/>
  <c r="O48" i="18"/>
  <c r="N48" i="18"/>
  <c r="M48" i="18"/>
  <c r="L48" i="18"/>
  <c r="K48" i="18"/>
  <c r="AV6" i="17"/>
  <c r="AV5" i="17"/>
  <c r="AV4" i="17"/>
  <c r="AV3" i="17"/>
  <c r="AQ24" i="17"/>
  <c r="AQ18" i="17"/>
  <c r="AQ11" i="17"/>
  <c r="AQ10" i="17"/>
  <c r="AV6" i="1"/>
  <c r="AV4" i="1"/>
  <c r="AV3" i="1"/>
  <c r="AU3" i="1"/>
  <c r="AV6" i="19"/>
  <c r="AV9" i="19" s="1"/>
  <c r="AU6" i="17"/>
  <c r="AP24" i="17"/>
  <c r="AP18" i="17"/>
  <c r="AP11" i="17"/>
  <c r="AP10" i="17"/>
  <c r="AU6" i="1"/>
  <c r="AU5" i="1"/>
  <c r="AU4" i="1"/>
  <c r="H21" i="1"/>
  <c r="K47" i="18" l="1"/>
  <c r="L47" i="18"/>
  <c r="M47" i="18"/>
  <c r="N47" i="18"/>
  <c r="O47" i="18"/>
  <c r="P47" i="18"/>
  <c r="AU6" i="19"/>
  <c r="AU9" i="19" s="1"/>
  <c r="P46" i="18"/>
  <c r="O46" i="18"/>
  <c r="N46" i="18"/>
  <c r="M46" i="18"/>
  <c r="L46" i="18"/>
  <c r="K46" i="18"/>
  <c r="P27" i="17"/>
  <c r="AT6" i="17" s="1"/>
  <c r="P15" i="17"/>
  <c r="P14" i="17"/>
  <c r="AO24" i="17"/>
  <c r="AS6" i="17" s="1"/>
  <c r="AO18" i="17"/>
  <c r="AO11" i="17"/>
  <c r="AO10" i="17"/>
  <c r="AT6" i="1"/>
  <c r="AT4" i="1"/>
  <c r="AT3" i="1"/>
  <c r="AS6" i="1"/>
  <c r="AS5" i="1"/>
  <c r="AS4" i="1"/>
  <c r="AS3" i="1"/>
  <c r="P21" i="1"/>
  <c r="AT5" i="1" s="1"/>
  <c r="O21" i="1"/>
  <c r="AN24" i="17"/>
  <c r="AR6" i="17" s="1"/>
  <c r="AN18" i="17"/>
  <c r="AN10" i="17"/>
  <c r="AN11" i="17"/>
  <c r="AK3" i="1"/>
  <c r="AK4" i="1"/>
  <c r="AT6" i="19"/>
  <c r="AT9" i="19" s="1"/>
  <c r="P45" i="18"/>
  <c r="O45" i="18"/>
  <c r="N45" i="18"/>
  <c r="M45" i="18"/>
  <c r="L45" i="18"/>
  <c r="K45" i="18"/>
  <c r="AR6" i="1"/>
  <c r="AR5" i="1"/>
  <c r="AR4" i="1"/>
  <c r="AR3" i="1"/>
  <c r="AL24" i="17" l="1"/>
  <c r="AP6" i="17" s="1"/>
  <c r="AM24" i="17"/>
  <c r="AQ6" i="17" s="1"/>
  <c r="AL18" i="17"/>
  <c r="AU5" i="17" s="1"/>
  <c r="AM18" i="17"/>
  <c r="AL11" i="17"/>
  <c r="AU4" i="17" s="1"/>
  <c r="AM11" i="17"/>
  <c r="AL10" i="17"/>
  <c r="AU3" i="17" s="1"/>
  <c r="AM10" i="17"/>
  <c r="AS6" i="19"/>
  <c r="AS9" i="19" s="1"/>
  <c r="P44" i="18"/>
  <c r="O44" i="18"/>
  <c r="N44" i="18"/>
  <c r="M44" i="18"/>
  <c r="L44" i="18"/>
  <c r="K44" i="18"/>
  <c r="M43" i="18"/>
  <c r="AP6" i="1"/>
  <c r="AQ6" i="1"/>
  <c r="AQ5" i="1"/>
  <c r="AQ4" i="1"/>
  <c r="AQ3" i="1"/>
  <c r="AR6" i="19"/>
  <c r="AR9" i="19" s="1"/>
  <c r="P43" i="18"/>
  <c r="O43" i="18"/>
  <c r="N43" i="18"/>
  <c r="L43" i="18"/>
  <c r="K43" i="18"/>
  <c r="AP5" i="1"/>
  <c r="AP4" i="1"/>
  <c r="AP3" i="1"/>
  <c r="AQ6" i="19"/>
  <c r="AQ9" i="19" s="1"/>
  <c r="P42" i="18"/>
  <c r="O42" i="18"/>
  <c r="N42" i="18"/>
  <c r="M42" i="18"/>
  <c r="L42" i="18"/>
  <c r="K42" i="18"/>
  <c r="K41" i="18"/>
  <c r="O15" i="17"/>
  <c r="AT4" i="17" s="1"/>
  <c r="O14" i="17"/>
  <c r="AT3" i="17" s="1"/>
  <c r="O27" i="17"/>
  <c r="AO6" i="17" s="1"/>
  <c r="AK24" i="17"/>
  <c r="AN6" i="17" s="1"/>
  <c r="AK18" i="17"/>
  <c r="AS5" i="17" s="1"/>
  <c r="AK11" i="17"/>
  <c r="AS4" i="17" s="1"/>
  <c r="AK10" i="17"/>
  <c r="AS3" i="17" s="1"/>
  <c r="AO6" i="1"/>
  <c r="AO4" i="1"/>
  <c r="AO3" i="1"/>
  <c r="AN6" i="1"/>
  <c r="AN5" i="1"/>
  <c r="AN4" i="1"/>
  <c r="AN3" i="1"/>
  <c r="AO5" i="1"/>
  <c r="P41" i="18"/>
  <c r="O41" i="18"/>
  <c r="N41" i="18"/>
  <c r="M41" i="18"/>
  <c r="L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J24" i="17"/>
  <c r="AM6" i="17" s="1"/>
  <c r="AJ10" i="17"/>
  <c r="AR3" i="17" s="1"/>
  <c r="AJ11" i="17"/>
  <c r="AR4" i="17" s="1"/>
  <c r="AM6" i="1"/>
  <c r="AM4" i="1"/>
  <c r="AM3" i="1"/>
  <c r="AP6" i="19" l="1"/>
  <c r="AP9" i="19" s="1"/>
  <c r="AJ18" i="17"/>
  <c r="AR5" i="17" s="1"/>
  <c r="AM5" i="1"/>
  <c r="AL5" i="1"/>
  <c r="N21" i="1"/>
  <c r="AJ5" i="1" s="1"/>
  <c r="AO6" i="19"/>
  <c r="AO9" i="19" s="1"/>
  <c r="P40" i="18"/>
  <c r="O40" i="18"/>
  <c r="N40" i="18"/>
  <c r="M40" i="18"/>
  <c r="L40" i="18"/>
  <c r="K40" i="18"/>
  <c r="AI24" i="17"/>
  <c r="AL6" i="17" s="1"/>
  <c r="AI18" i="17"/>
  <c r="AQ5" i="17" s="1"/>
  <c r="AI11" i="17"/>
  <c r="AQ4" i="17" s="1"/>
  <c r="AI10" i="17"/>
  <c r="AQ3" i="17" s="1"/>
  <c r="AL6" i="1"/>
  <c r="AL4" i="1"/>
  <c r="AL3" i="1"/>
  <c r="AN6" i="19"/>
  <c r="AN9" i="19" s="1"/>
  <c r="P39" i="18"/>
  <c r="O39" i="18"/>
  <c r="N39" i="18"/>
  <c r="M39" i="18"/>
  <c r="L39" i="18"/>
  <c r="K39" i="18"/>
  <c r="AH24" i="17"/>
  <c r="AK6" i="17" s="1"/>
  <c r="AH18" i="17"/>
  <c r="AP5" i="17" s="1"/>
  <c r="AH10" i="17"/>
  <c r="AP3" i="17" s="1"/>
  <c r="AH11" i="17"/>
  <c r="AP4" i="17" s="1"/>
  <c r="AK6" i="1"/>
  <c r="AK5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J6" i="17" s="1"/>
  <c r="AG24" i="17"/>
  <c r="AI6" i="17" s="1"/>
  <c r="AG18" i="17"/>
  <c r="AN5" i="17" s="1"/>
  <c r="AG11" i="17"/>
  <c r="AN4" i="17" s="1"/>
  <c r="AG10" i="17"/>
  <c r="AN3" i="17" s="1"/>
  <c r="AI6" i="1"/>
  <c r="AI5" i="1"/>
  <c r="AI4" i="1"/>
  <c r="AI3" i="1"/>
  <c r="N14" i="17"/>
  <c r="AO3" i="17" s="1"/>
  <c r="N15" i="17"/>
  <c r="AO4" i="17" s="1"/>
  <c r="AL6" i="19"/>
  <c r="AL9" i="19" s="1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M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G27" i="17"/>
  <c r="B24" i="17"/>
  <c r="G21" i="17"/>
  <c r="B18" i="17"/>
  <c r="G15" i="17"/>
  <c r="G14" i="17"/>
  <c r="B11" i="17"/>
  <c r="B10" i="17"/>
  <c r="P21" i="17" l="1"/>
  <c r="AT5" i="17" s="1"/>
  <c r="AH3" i="17"/>
  <c r="AH5" i="17"/>
  <c r="AI5" i="17"/>
  <c r="O21" i="17"/>
  <c r="AO5" i="17" s="1"/>
  <c r="AL5" i="17"/>
  <c r="AM5" i="17"/>
  <c r="AL4" i="17"/>
  <c r="AI3" i="17"/>
  <c r="AL3" i="17"/>
  <c r="AM3" i="17"/>
  <c r="AH4" i="17"/>
  <c r="AK4" i="17"/>
  <c r="AK3" i="17"/>
  <c r="N21" i="17"/>
  <c r="AJ5" i="17" s="1"/>
  <c r="AK5" i="17"/>
  <c r="AJ3" i="17"/>
  <c r="AJ4" i="17"/>
  <c r="AI4" i="17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F5" i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<sst xmlns="http://schemas.openxmlformats.org/spreadsheetml/2006/main" count="575" uniqueCount="140">
  <si>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</si>
  <si>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</si>
  <si>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</si>
  <si>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</si>
  <si>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</si>
  <si>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</si>
  <si>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</si>
  <si>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</si>
  <si>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</si>
  <si>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</si>
  <si>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</si>
  <si>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</si>
  <si>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</si>
  <si>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</si>
  <si>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</si>
  <si>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</si>
  <si>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</si>
  <si>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</si>
  <si>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</si>
  <si>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</si>
  <si>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</si>
  <si>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</si>
  <si>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</si>
  <si>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</si>
  <si>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</si>
  <si>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</si>
  <si>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</si>
  <si>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</si>
  <si>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</si>
  <si>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</si>
  <si>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</si>
  <si>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</si>
  <si>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</si>
  <si>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</si>
  <si>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</si>
  <si>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</si>
  <si>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</si>
  <si>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</si>
  <si>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</si>
  <si>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</si>
  <si>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</si>
  <si>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</si>
  <si>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</si>
  <si>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</si>
  <si>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</si>
  <si>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</si>
  <si>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</si>
  <si>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</si>
  <si>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</si>
  <si>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</si>
  <si>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</si>
  <si>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</si>
  <si>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</si>
  <si>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</si>
  <si>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</si>
  <si>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</si>
  <si>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</si>
  <si>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</si>
  <si>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</si>
  <si>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</si>
  <si>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</si>
  <si>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</si>
  <si>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</si>
  <si>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</si>
  <si>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</si>
  <si>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</si>
  <si>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</si>
  <si>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</si>
  <si>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</si>
  <si>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</si>
  <si>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</si>
  <si>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</si>
  <si>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</si>
  <si>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</si>
  <si>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</si>
  <si>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</si>
  <si>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</si>
  <si>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</si>
  <si>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</si>
  <si>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</si>
  <si>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</si>
  <si>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</si>
  <si>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</si>
  <si>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</si>
  <si>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</si>
  <si>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</si>
  <si>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</si>
  <si>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</si>
  <si>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</si>
  <si>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</si>
  <si>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</si>
  <si>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</si>
  <si>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</si>
  <si>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</si>
  <si>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</si>
  <si>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</si>
  <si>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</si>
  <si>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</si>
  <si>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</si>
  <si>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</si>
  <si>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</si>
  <si>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</si>
  <si>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</si>
  <si>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</si>
  <si>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</si>
  <si>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</si>
  <si>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</si>
  <si>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</si>
  <si>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</si>
  <si>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</si>
  <si>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</si>
  <si>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</si>
  <si>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</si>
  <si>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</si>
  <si>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</si>
  <si>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</si>
  <si>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</si>
  <si>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</si>
  <si>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</si>
  <si>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</si>
  <si>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</si>
  <si>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</si>
  <si>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</si>
  <si>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</si>
  <si>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</si>
  <si>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</si>
  <si>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</si>
  <si>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</si>
  <si>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</si>
  <si>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</si>
  <si>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>.g. salīdzināmajās cenās</t>
    </r>
  </si>
  <si>
    <t>2024Q3</t>
  </si>
  <si>
    <r>
      <rPr>
        <b/>
        <sz val="11"/>
        <color rgb="FF000000"/>
        <rFont val="Arial"/>
        <family val="2"/>
        <charset val="186"/>
      </rPr>
      <t>2020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2020</t>
    </r>
    <r>
      <rPr>
        <sz val="11"/>
        <color rgb="FF000000"/>
        <rFont val="Arial"/>
        <family val="2"/>
        <charset val="186"/>
      </rPr>
      <t xml:space="preserve"> prices</t>
    </r>
  </si>
  <si>
    <r>
      <t>In</t>
    </r>
    <r>
      <rPr>
        <b/>
        <sz val="10"/>
        <rFont val="Arial"/>
        <family val="2"/>
        <charset val="186"/>
      </rPr>
      <t xml:space="preserve"> 2020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</si>
  <si>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2020</t>
    </r>
    <r>
      <rPr>
        <sz val="10"/>
        <rFont val="Arial"/>
        <family val="2"/>
        <charset val="186"/>
      </rPr>
      <t xml:space="preserve"> prices</t>
    </r>
  </si>
  <si>
    <t>2024Q4</t>
  </si>
  <si>
    <t>2025Q1</t>
  </si>
  <si>
    <t>Prognoze (09.06.2025)</t>
  </si>
  <si>
    <t>Projection (09.06.2025)</t>
  </si>
  <si>
    <t>2025Q2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</si>
</sst>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1"/>
      <name val="Garamond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u/>
      <sz val="10"/>
      <color theme="0"/>
      <name val="Calibri"/>
      <family val="2"/>
      <charset val="186"/>
      <scheme val="minor"/>
    </font>
    <font>
      <sz val="10"/>
      <color theme="5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  <xf numFmtId="0" fontId="2" fillId="0" borderId="0" applyBorder="0"/>
  </cellStyleXfs>
  <cellXfs count="213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7" fillId="0" borderId="0" xfId="0" applyFont="1"/>
    <xf numFmtId="0" fontId="3" fillId="2" borderId="0" xfId="0" applyFont="1" applyFill="1" applyAlignment="1">
      <alignment horizontal="center" vertical="center" wrapText="1" readingOrder="1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5" fontId="34" fillId="0" borderId="0" xfId="2" applyNumberFormat="1" applyFont="1"/>
    <xf numFmtId="0" fontId="34" fillId="0" borderId="0" xfId="2" applyFont="1"/>
    <xf numFmtId="1" fontId="0" fillId="0" borderId="0" xfId="0" applyNumberFormat="1"/>
    <xf numFmtId="165" fontId="0" fillId="0" borderId="0" xfId="0" applyNumberFormat="1"/>
    <xf numFmtId="0" fontId="6" fillId="0" borderId="0" xfId="2" applyFont="1" applyAlignment="1">
      <alignment horizontal="center"/>
    </xf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0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165" fontId="4" fillId="0" borderId="0" xfId="2" applyNumberFormat="1" applyFont="1"/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1" fillId="0" borderId="0" xfId="2" applyFont="1"/>
    <xf numFmtId="0" fontId="35" fillId="0" borderId="0" xfId="6" applyFont="1" applyFill="1" applyBorder="1" applyAlignment="1">
      <alignment horizontal="right" wrapText="1"/>
    </xf>
    <xf numFmtId="0" fontId="24" fillId="11" borderId="0" xfId="0" applyFont="1" applyFill="1"/>
    <xf numFmtId="14" fontId="23" fillId="0" borderId="0" xfId="2" applyNumberFormat="1" applyFont="1" applyAlignment="1">
      <alignment horizontal="center" vertical="center"/>
    </xf>
    <xf numFmtId="167" fontId="42" fillId="0" borderId="0" xfId="0" applyNumberFormat="1" applyFont="1" applyAlignment="1">
      <alignment horizontal="right" indent="1"/>
    </xf>
    <xf numFmtId="164" fontId="44" fillId="0" borderId="0" xfId="0" applyNumberFormat="1" applyFont="1"/>
    <xf numFmtId="164" fontId="42" fillId="0" borderId="0" xfId="1" applyNumberFormat="1" applyFont="1" applyAlignment="1">
      <alignment horizontal="right" indent="1"/>
    </xf>
    <xf numFmtId="0" fontId="43" fillId="0" borderId="0" xfId="0" applyFont="1"/>
    <xf numFmtId="0" fontId="29" fillId="0" borderId="0" xfId="0" applyFont="1" applyAlignment="1">
      <alignment horizontal="left"/>
    </xf>
    <xf numFmtId="164" fontId="7" fillId="0" borderId="0" xfId="1" applyNumberFormat="1" applyFont="1" applyFill="1" applyBorder="1"/>
    <xf numFmtId="0" fontId="22" fillId="0" borderId="0" xfId="0" applyFont="1" applyAlignment="1">
      <alignment horizontal="center" vertical="center"/>
    </xf>
    <xf numFmtId="164" fontId="42" fillId="0" borderId="0" xfId="1" applyNumberFormat="1" applyFont="1" applyFill="1" applyAlignment="1">
      <alignment horizontal="right" indent="1"/>
    </xf>
    <xf numFmtId="164" fontId="39" fillId="0" borderId="0" xfId="1" applyNumberFormat="1" applyFont="1" applyFill="1"/>
    <xf numFmtId="164" fontId="24" fillId="0" borderId="0" xfId="1" applyNumberFormat="1" applyFont="1" applyFill="1"/>
    <xf numFmtId="165" fontId="24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/>
    <xf numFmtId="0" fontId="37" fillId="0" borderId="0" xfId="6" applyFont="1" applyFill="1"/>
    <xf numFmtId="0" fontId="4" fillId="12" borderId="0" xfId="0" applyFont="1" applyFill="1"/>
    <xf numFmtId="0" fontId="6" fillId="0" borderId="0" xfId="2" applyFont="1" applyBorder="1" applyAlignment="1">
      <alignment horizontal="right"/>
    </xf>
    <xf numFmtId="164" fontId="4" fillId="13" borderId="13" xfId="1" applyNumberFormat="1" applyFont="1" applyFill="1" applyBorder="1" applyAlignment="1" applyProtection="1">
      <alignment horizontal="right"/>
    </xf>
    <xf numFmtId="164" fontId="5" fillId="13" borderId="12" xfId="1" applyNumberFormat="1" applyFont="1" applyFill="1" applyBorder="1" applyAlignment="1" applyProtection="1">
      <alignment horizontal="right"/>
    </xf>
    <xf numFmtId="164" fontId="7" fillId="13" borderId="13" xfId="1" applyNumberFormat="1" applyFont="1" applyFill="1" applyBorder="1" applyAlignment="1" applyProtection="1">
      <alignment horizontal="right"/>
    </xf>
    <xf numFmtId="164" fontId="5" fillId="13" borderId="13" xfId="1" applyNumberFormat="1" applyFont="1" applyFill="1" applyBorder="1" applyAlignment="1" applyProtection="1">
      <alignment horizontal="right"/>
    </xf>
    <xf numFmtId="164" fontId="6" fillId="13" borderId="13" xfId="1" applyNumberFormat="1" applyFont="1" applyFill="1" applyBorder="1" applyAlignment="1" applyProtection="1">
      <alignment horizontal="right"/>
    </xf>
    <xf numFmtId="164" fontId="6" fillId="13" borderId="2" xfId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13" borderId="12" xfId="1" applyNumberFormat="1" applyFont="1" applyFill="1" applyBorder="1" applyAlignment="1" applyProtection="1">
      <alignment horizontal="right"/>
    </xf>
    <xf numFmtId="164" fontId="6" fillId="13" borderId="12" xfId="1" applyNumberFormat="1" applyFont="1" applyFill="1" applyBorder="1" applyAlignment="1" applyProtection="1">
      <alignment horizontal="right"/>
    </xf>
    <xf numFmtId="164" fontId="4" fillId="13" borderId="2" xfId="1" applyNumberFormat="1" applyFont="1" applyFill="1" applyBorder="1" applyAlignment="1" applyProtection="1">
      <alignment horizontal="right"/>
    </xf>
    <xf numFmtId="164" fontId="46" fillId="13" borderId="13" xfId="1" applyNumberFormat="1" applyFont="1" applyFill="1" applyBorder="1" applyAlignment="1" applyProtection="1">
      <alignment horizontal="right"/>
    </xf>
    <xf numFmtId="164" fontId="47" fillId="13" borderId="13" xfId="1" applyNumberFormat="1" applyFont="1" applyFill="1" applyBorder="1" applyAlignment="1" applyProtection="1">
      <alignment horizontal="right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17" fillId="2" borderId="3" xfId="0" applyFont="1" applyFill="1" applyBorder="1" applyAlignment="1">
      <alignment horizontal="left" vertical="center" wrapText="1" readingOrder="1"/>
    </xf>
    <xf numFmtId="0" fontId="17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  <xf numFmtId="0" fontId="7" fillId="0" borderId="0" xfId="0" applyFont="1" applyFill="1" applyAlignment="1">
      <alignment horizontal="right" wrapText="1"/>
    </xf>
    <xf numFmtId="1" fontId="0" fillId="0" borderId="0" xfId="0" applyNumberFormat="1" applyFill="1"/>
    <xf numFmtId="1" fontId="7" fillId="0" borderId="0" xfId="1" applyNumberFormat="1" applyFont="1" applyFill="1"/>
    <xf numFmtId="165" fontId="0" fillId="0" borderId="0" xfId="0" applyNumberFormat="1" applyFill="1"/>
    <xf numFmtId="2" fontId="0" fillId="0" borderId="0" xfId="0" applyNumberFormat="1" applyFill="1"/>
    <xf numFmtId="0" fontId="4" fillId="0" borderId="0" xfId="0" applyFont="1" applyFill="1"/>
    <xf numFmtId="165" fontId="7" fillId="0" borderId="0" xfId="1" applyNumberFormat="1" applyFont="1" applyFill="1"/>
    <xf numFmtId="164" fontId="7" fillId="0" borderId="0" xfId="0" applyNumberFormat="1" applyFont="1" applyFill="1"/>
    <xf numFmtId="164" fontId="44" fillId="0" borderId="0" xfId="0" applyNumberFormat="1" applyFont="1" applyFill="1"/>
    <xf numFmtId="167" fontId="42" fillId="0" borderId="0" xfId="0" applyNumberFormat="1" applyFont="1" applyFill="1" applyAlignment="1">
      <alignment horizontal="right" indent="1"/>
    </xf>
    <xf numFmtId="164" fontId="26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3" fontId="20" fillId="0" borderId="0" xfId="0" applyNumberFormat="1" applyFont="1" applyFill="1"/>
    <xf numFmtId="167" fontId="39" fillId="0" borderId="0" xfId="0" applyNumberFormat="1" applyFont="1" applyFill="1"/>
    <xf numFmtId="3" fontId="39" fillId="0" borderId="0" xfId="0" applyNumberFormat="1" applyFont="1" applyFill="1"/>
    <xf numFmtId="167" fontId="20" fillId="0" borderId="0" xfId="0" applyNumberFormat="1" applyFont="1" applyFill="1"/>
    <xf numFmtId="165" fontId="24" fillId="0" borderId="0" xfId="0" applyNumberFormat="1" applyFont="1" applyFill="1"/>
    <xf numFmtId="0" fontId="23" fillId="0" borderId="0" xfId="2" applyFont="1" applyFill="1" applyBorder="1" applyAlignment="1">
      <alignment horizontal="right" vertical="center" wrapText="1"/>
    </xf>
    <xf numFmtId="0" fontId="7" fillId="0" borderId="0" xfId="0" applyFont="1" applyFill="1"/>
    <xf numFmtId="0" fontId="6" fillId="0" borderId="0" xfId="2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4" fontId="4" fillId="0" borderId="0" xfId="0" applyNumberFormat="1" applyFont="1" applyFill="1"/>
    <xf numFmtId="2" fontId="7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0" fillId="0" borderId="0" xfId="0" applyFill="1"/>
    <xf numFmtId="1" fontId="24" fillId="0" borderId="0" xfId="0" applyNumberFormat="1" applyFont="1" applyFill="1"/>
    <xf numFmtId="0" fontId="45" fillId="0" borderId="0" xfId="6" applyFont="1" applyFill="1"/>
    <xf numFmtId="0" fontId="7" fillId="0" borderId="0" xfId="2" applyFont="1" applyFill="1" applyBorder="1" applyAlignment="1">
      <alignment horizontal="right"/>
    </xf>
    <xf numFmtId="17" fontId="7" fillId="0" borderId="0" xfId="0" applyNumberFormat="1" applyFont="1" applyFill="1"/>
    <xf numFmtId="0" fontId="35" fillId="0" borderId="0" xfId="6" applyFont="1" applyFill="1"/>
    <xf numFmtId="164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/>
    <xf numFmtId="166" fontId="0" fillId="0" borderId="0" xfId="0" applyNumberFormat="1" applyFill="1"/>
    <xf numFmtId="166" fontId="25" fillId="0" borderId="0" xfId="0" applyNumberFormat="1" applyFont="1" applyFill="1"/>
    <xf numFmtId="0" fontId="41" fillId="0" borderId="0" xfId="0" applyFont="1" applyFill="1" applyAlignment="1">
      <alignment horizontal="right"/>
    </xf>
    <xf numFmtId="166" fontId="41" fillId="0" borderId="0" xfId="0" applyNumberFormat="1" applyFont="1" applyFill="1" applyAlignment="1">
      <alignment horizontal="right"/>
    </xf>
  </cellXfs>
  <cellStyles count="10">
    <cellStyle name="Comma 2" xfId="4" xr:uid="{00000000-0005-0000-0000-000001000000}"/>
    <cellStyle name="Hipersaite" xfId="6" builtinId="8"/>
    <cellStyle name="Hyperlink 2" xfId="5" xr:uid="{00000000-0005-0000-0000-000004000000}"/>
    <cellStyle name="Normal 2" xfId="2" xr:uid="{00000000-0005-0000-0000-000006000000}"/>
    <cellStyle name="Normal 3" xfId="9" xr:uid="{401A3F48-BC70-4650-822E-F2F7DC5D4DF8}"/>
    <cellStyle name="Parasts" xfId="0" builtinId="0"/>
    <cellStyle name="Parasts 2" xfId="8" xr:uid="{A34556CD-30A0-4A9E-AE07-5F5D490658C0}"/>
    <cellStyle name="Percent 2" xfId="3" xr:uid="{00000000-0005-0000-0000-000008000000}"/>
    <cellStyle name="Procenti" xfId="1" builtinId="5"/>
    <cellStyle name="Slikts" xfId="7" builtinId="27"/>
  </cellStyles>
  <dxfs count="0"/>
  <tableStyles count="0" defaultTableStyle="TableStyleMedium2" defaultPivotStyle="PivotStyleLight16"/>
  <colors>
    <mruColors>
      <color rgb="FFFFFFFF"/>
      <color rgb="FF93B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72840012745409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GDP'!$I$6:$J$48</c15:sqref>
                  </c15:fullRef>
                </c:ext>
              </c:extLst>
              <c:f>'IKP, GDP'!$I$19:$J$48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GDP'!$L$6:$L$48</c15:sqref>
                  </c15:fullRef>
                </c:ext>
              </c:extLst>
              <c:f>'IKP, GDP'!$L$19:$L$48</c:f>
              <c:numCache>
                <c:formatCode>0.0</c:formatCode>
                <c:ptCount val="30"/>
                <c:pt idx="0">
                  <c:v>2.2529320901054692</c:v>
                </c:pt>
                <c:pt idx="1">
                  <c:v>2.4043875202570741</c:v>
                </c:pt>
                <c:pt idx="2">
                  <c:v>1.9227454227803424</c:v>
                </c:pt>
                <c:pt idx="3">
                  <c:v>1.5435681522124858</c:v>
                </c:pt>
                <c:pt idx="4">
                  <c:v>0.8623288992233743</c:v>
                </c:pt>
                <c:pt idx="5">
                  <c:v>0.24581711720859131</c:v>
                </c:pt>
                <c:pt idx="6">
                  <c:v>-0.14717987312905953</c:v>
                </c:pt>
                <c:pt idx="7">
                  <c:v>-0.53344401384914142</c:v>
                </c:pt>
                <c:pt idx="8">
                  <c:v>-0.19149043809266172</c:v>
                </c:pt>
                <c:pt idx="9">
                  <c:v>-9.6515394484917856</c:v>
                </c:pt>
                <c:pt idx="10">
                  <c:v>-0.36010439070139233</c:v>
                </c:pt>
                <c:pt idx="11">
                  <c:v>-0.84502686459395171</c:v>
                </c:pt>
                <c:pt idx="12">
                  <c:v>-1.3724512025124886</c:v>
                </c:pt>
                <c:pt idx="13">
                  <c:v>9.8513171532209878</c:v>
                </c:pt>
                <c:pt idx="14">
                  <c:v>4.0927571144898209</c:v>
                </c:pt>
                <c:pt idx="15">
                  <c:v>5.0407300953060545</c:v>
                </c:pt>
                <c:pt idx="16">
                  <c:v>5.6615876702789008</c:v>
                </c:pt>
                <c:pt idx="17">
                  <c:v>4.9655113122790562</c:v>
                </c:pt>
                <c:pt idx="18">
                  <c:v>0.92903209109859652</c:v>
                </c:pt>
                <c:pt idx="19">
                  <c:v>0.71002869317053741</c:v>
                </c:pt>
                <c:pt idx="20">
                  <c:v>2.8683607781599752E-3</c:v>
                </c:pt>
                <c:pt idx="21">
                  <c:v>-0.16939263235975358</c:v>
                </c:pt>
                <c:pt idx="22">
                  <c:v>-0.70082325555556113</c:v>
                </c:pt>
                <c:pt idx="23">
                  <c:v>-0.76535444440350853</c:v>
                </c:pt>
                <c:pt idx="24">
                  <c:v>-7.8418920080046944E-2</c:v>
                </c:pt>
                <c:pt idx="25">
                  <c:v>0.10557261655878612</c:v>
                </c:pt>
                <c:pt idx="26">
                  <c:v>0.28876052923647105</c:v>
                </c:pt>
                <c:pt idx="27">
                  <c:v>0.16330724811024683</c:v>
                </c:pt>
                <c:pt idx="28">
                  <c:v>-0.20750633529996068</c:v>
                </c:pt>
                <c:pt idx="29">
                  <c:v>-0.14540736652085007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GDP'!$I$6:$J$48</c15:sqref>
                  </c15:fullRef>
                </c:ext>
              </c:extLst>
              <c:f>'IKP, GDP'!$I$19:$J$48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GDP'!$M$6:$M$48</c15:sqref>
                  </c15:fullRef>
                </c:ext>
              </c:extLst>
              <c:f>'IKP, GDP'!$M$19:$M$48</c:f>
              <c:numCache>
                <c:formatCode>0.0</c:formatCode>
                <c:ptCount val="30"/>
                <c:pt idx="0">
                  <c:v>0.49694797657618961</c:v>
                </c:pt>
                <c:pt idx="1">
                  <c:v>0.32552650900770735</c:v>
                </c:pt>
                <c:pt idx="2">
                  <c:v>0.3934119741573881</c:v>
                </c:pt>
                <c:pt idx="3">
                  <c:v>0.49570268229480913</c:v>
                </c:pt>
                <c:pt idx="4">
                  <c:v>0.89752017624160962</c:v>
                </c:pt>
                <c:pt idx="5">
                  <c:v>1.0254368675577397</c:v>
                </c:pt>
                <c:pt idx="6">
                  <c:v>1.0735120812197603</c:v>
                </c:pt>
                <c:pt idx="7">
                  <c:v>1.0094406168899082</c:v>
                </c:pt>
                <c:pt idx="8">
                  <c:v>0.96524548276341693</c:v>
                </c:pt>
                <c:pt idx="9">
                  <c:v>0.65227567939753583</c:v>
                </c:pt>
                <c:pt idx="10">
                  <c:v>0.62077775953072989</c:v>
                </c:pt>
                <c:pt idx="11">
                  <c:v>0.76505691471287796</c:v>
                </c:pt>
                <c:pt idx="12">
                  <c:v>0.58483281151976696</c:v>
                </c:pt>
                <c:pt idx="13">
                  <c:v>1.070221679685043</c:v>
                </c:pt>
                <c:pt idx="14">
                  <c:v>1.1940338005511666</c:v>
                </c:pt>
                <c:pt idx="15">
                  <c:v>0.31742522262069434</c:v>
                </c:pt>
                <c:pt idx="16">
                  <c:v>0.29325073461969631</c:v>
                </c:pt>
                <c:pt idx="17">
                  <c:v>0.43723442685101294</c:v>
                </c:pt>
                <c:pt idx="18">
                  <c:v>0.24820888714477291</c:v>
                </c:pt>
                <c:pt idx="19">
                  <c:v>1.0167148827944168</c:v>
                </c:pt>
                <c:pt idx="20">
                  <c:v>1.3556824982645792</c:v>
                </c:pt>
                <c:pt idx="21">
                  <c:v>1.1989607011848091</c:v>
                </c:pt>
                <c:pt idx="22">
                  <c:v>1.4909338788004063</c:v>
                </c:pt>
                <c:pt idx="23">
                  <c:v>1.6382837492865663</c:v>
                </c:pt>
                <c:pt idx="24">
                  <c:v>1.7314374434943158</c:v>
                </c:pt>
                <c:pt idx="25">
                  <c:v>1.7636325313164041</c:v>
                </c:pt>
                <c:pt idx="26">
                  <c:v>1.4973358758574384</c:v>
                </c:pt>
                <c:pt idx="27">
                  <c:v>1.2726985275569975</c:v>
                </c:pt>
                <c:pt idx="28">
                  <c:v>0.70560972592555393</c:v>
                </c:pt>
                <c:pt idx="29">
                  <c:v>0.53325855894964902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GDP'!$I$6:$J$48</c15:sqref>
                  </c15:fullRef>
                </c:ext>
              </c:extLst>
              <c:f>'IKP, GDP'!$I$19:$J$48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GDP'!$N$6:$N$48</c15:sqref>
                  </c15:fullRef>
                </c:ext>
              </c:extLst>
              <c:f>'IKP, GDP'!$N$19:$N$48</c:f>
              <c:numCache>
                <c:formatCode>0.0</c:formatCode>
                <c:ptCount val="30"/>
                <c:pt idx="0">
                  <c:v>2.9436439279283384</c:v>
                </c:pt>
                <c:pt idx="1">
                  <c:v>1.3939581619443657</c:v>
                </c:pt>
                <c:pt idx="2">
                  <c:v>2.6149542832311248</c:v>
                </c:pt>
                <c:pt idx="3">
                  <c:v>2.9712061709190873</c:v>
                </c:pt>
                <c:pt idx="4">
                  <c:v>2.1812208154162511</c:v>
                </c:pt>
                <c:pt idx="5">
                  <c:v>1.4687006801864517</c:v>
                </c:pt>
                <c:pt idx="6">
                  <c:v>-1.3707864121795038E-3</c:v>
                </c:pt>
                <c:pt idx="7">
                  <c:v>-1.3602089908563202</c:v>
                </c:pt>
                <c:pt idx="8">
                  <c:v>-0.87028619743209701</c:v>
                </c:pt>
                <c:pt idx="9">
                  <c:v>-2.1641850554398561</c:v>
                </c:pt>
                <c:pt idx="10">
                  <c:v>-0.25732294702574215</c:v>
                </c:pt>
                <c:pt idx="11">
                  <c:v>0.73695792983350328</c:v>
                </c:pt>
                <c:pt idx="12">
                  <c:v>0.53425303668573054</c:v>
                </c:pt>
                <c:pt idx="13">
                  <c:v>3.4190202333051292</c:v>
                </c:pt>
                <c:pt idx="14">
                  <c:v>1.9308605284532143</c:v>
                </c:pt>
                <c:pt idx="15">
                  <c:v>0.46934660237545439</c:v>
                </c:pt>
                <c:pt idx="16">
                  <c:v>0.61816336583211606</c:v>
                </c:pt>
                <c:pt idx="17">
                  <c:v>-0.24483603018851255</c:v>
                </c:pt>
                <c:pt idx="18">
                  <c:v>-0.44679839277000322</c:v>
                </c:pt>
                <c:pt idx="19">
                  <c:v>-1.0379879852405249</c:v>
                </c:pt>
                <c:pt idx="20">
                  <c:v>3.1570381181348792</c:v>
                </c:pt>
                <c:pt idx="21">
                  <c:v>1.5706326325150448</c:v>
                </c:pt>
                <c:pt idx="22">
                  <c:v>1.0728372712699377</c:v>
                </c:pt>
                <c:pt idx="23">
                  <c:v>3.2478254607812596</c:v>
                </c:pt>
                <c:pt idx="24">
                  <c:v>-2.2759331527595918</c:v>
                </c:pt>
                <c:pt idx="25">
                  <c:v>-1.3700421310105315</c:v>
                </c:pt>
                <c:pt idx="26">
                  <c:v>-0.87629928848762906</c:v>
                </c:pt>
                <c:pt idx="27">
                  <c:v>-2.0126921375923477</c:v>
                </c:pt>
                <c:pt idx="28">
                  <c:v>1.5111389822121679</c:v>
                </c:pt>
                <c:pt idx="29">
                  <c:v>1.7513460371213565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GDP'!$I$6:$J$48</c15:sqref>
                  </c15:fullRef>
                </c:ext>
              </c:extLst>
              <c:f>'IKP, GDP'!$I$19:$J$48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GDP'!$O$6:$O$48</c15:sqref>
                  </c15:fullRef>
                </c:ext>
              </c:extLst>
              <c:f>'IKP, GDP'!$O$19:$O$48</c:f>
              <c:numCache>
                <c:formatCode>0.0</c:formatCode>
                <c:ptCount val="30"/>
                <c:pt idx="0">
                  <c:v>1.6637644983594699</c:v>
                </c:pt>
                <c:pt idx="1">
                  <c:v>6.5389366115381335</c:v>
                </c:pt>
                <c:pt idx="2">
                  <c:v>2.1267747950283566</c:v>
                </c:pt>
                <c:pt idx="3">
                  <c:v>0.5436965206116493</c:v>
                </c:pt>
                <c:pt idx="4">
                  <c:v>1.3716177121731123</c:v>
                </c:pt>
                <c:pt idx="5">
                  <c:v>-1.9963682667528966</c:v>
                </c:pt>
                <c:pt idx="6">
                  <c:v>1.9779915583512502</c:v>
                </c:pt>
                <c:pt idx="7">
                  <c:v>-2.6293968945669106</c:v>
                </c:pt>
                <c:pt idx="8">
                  <c:v>1.5415660528414277</c:v>
                </c:pt>
                <c:pt idx="9">
                  <c:v>-8.0497802301734929</c:v>
                </c:pt>
                <c:pt idx="10">
                  <c:v>0.27689785236643327</c:v>
                </c:pt>
                <c:pt idx="11">
                  <c:v>5.2750037164458039</c:v>
                </c:pt>
                <c:pt idx="12">
                  <c:v>1.1433694713273985</c:v>
                </c:pt>
                <c:pt idx="13">
                  <c:v>11.011700776603361</c:v>
                </c:pt>
                <c:pt idx="14">
                  <c:v>6.0265847842587537</c:v>
                </c:pt>
                <c:pt idx="15">
                  <c:v>4.9962179292237936</c:v>
                </c:pt>
                <c:pt idx="16">
                  <c:v>8.9672568748513779</c:v>
                </c:pt>
                <c:pt idx="17">
                  <c:v>9.2927531689998268</c:v>
                </c:pt>
                <c:pt idx="18">
                  <c:v>7.9794012378965657</c:v>
                </c:pt>
                <c:pt idx="19">
                  <c:v>3.3851493330714342</c:v>
                </c:pt>
                <c:pt idx="20">
                  <c:v>-0.26222328773265974</c:v>
                </c:pt>
                <c:pt idx="21">
                  <c:v>-1.9065750665717054</c:v>
                </c:pt>
                <c:pt idx="22">
                  <c:v>-7.6987707471761118</c:v>
                </c:pt>
                <c:pt idx="23">
                  <c:v>-2.9564231259651748</c:v>
                </c:pt>
                <c:pt idx="24">
                  <c:v>-1.0329394909296956</c:v>
                </c:pt>
                <c:pt idx="25">
                  <c:v>-3.2088683448811683</c:v>
                </c:pt>
                <c:pt idx="26">
                  <c:v>-0.20126692875795846</c:v>
                </c:pt>
                <c:pt idx="27">
                  <c:v>0.19024389587805707</c:v>
                </c:pt>
                <c:pt idx="28">
                  <c:v>-1.2001244401113591</c:v>
                </c:pt>
                <c:pt idx="29">
                  <c:v>1.4548102780074919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GDP'!$I$6:$J$48</c15:sqref>
                  </c15:fullRef>
                </c:ext>
              </c:extLst>
              <c:f>'IKP, GDP'!$I$19:$J$48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GDP'!$P$6:$P$48</c15:sqref>
                  </c15:fullRef>
                </c:ext>
              </c:extLst>
              <c:f>'IKP, GDP'!$P$19:$P$48</c:f>
              <c:numCache>
                <c:formatCode>0.0</c:formatCode>
                <c:ptCount val="30"/>
                <c:pt idx="0">
                  <c:v>-3.9634603860003392</c:v>
                </c:pt>
                <c:pt idx="1">
                  <c:v>-3.193680506569232</c:v>
                </c:pt>
                <c:pt idx="2">
                  <c:v>-3.8793571716795485</c:v>
                </c:pt>
                <c:pt idx="3">
                  <c:v>-3.6804484482679469</c:v>
                </c:pt>
                <c:pt idx="4">
                  <c:v>-2.2611923472894162</c:v>
                </c:pt>
                <c:pt idx="5">
                  <c:v>-2.5229910200599948</c:v>
                </c:pt>
                <c:pt idx="6">
                  <c:v>0.28900968666883597</c:v>
                </c:pt>
                <c:pt idx="7">
                  <c:v>-0.51718506367318984</c:v>
                </c:pt>
                <c:pt idx="8">
                  <c:v>-2.5682596640456987</c:v>
                </c:pt>
                <c:pt idx="9">
                  <c:v>8.644977482567171</c:v>
                </c:pt>
                <c:pt idx="10">
                  <c:v>-0.96964372748935357</c:v>
                </c:pt>
                <c:pt idx="11">
                  <c:v>-2.3991914075773018</c:v>
                </c:pt>
                <c:pt idx="12">
                  <c:v>-1.1646676215737202</c:v>
                </c:pt>
                <c:pt idx="13">
                  <c:v>-19.607928745424378</c:v>
                </c:pt>
                <c:pt idx="14">
                  <c:v>-10.072589374773873</c:v>
                </c:pt>
                <c:pt idx="15">
                  <c:v>-6.8749213454327673</c:v>
                </c:pt>
                <c:pt idx="16">
                  <c:v>-9.8253791996467026</c:v>
                </c:pt>
                <c:pt idx="17">
                  <c:v>-5.5211609316099679</c:v>
                </c:pt>
                <c:pt idx="18">
                  <c:v>-5.8543529311641818</c:v>
                </c:pt>
                <c:pt idx="19">
                  <c:v>-5.2525642552876857</c:v>
                </c:pt>
                <c:pt idx="20">
                  <c:v>-2.9643443966885337</c:v>
                </c:pt>
                <c:pt idx="21">
                  <c:v>0.86943029047342402</c:v>
                </c:pt>
                <c:pt idx="22">
                  <c:v>4.9729410227908009</c:v>
                </c:pt>
                <c:pt idx="23">
                  <c:v>2.3648606321288348</c:v>
                </c:pt>
                <c:pt idx="24">
                  <c:v>4.0217563613621081</c:v>
                </c:pt>
                <c:pt idx="25">
                  <c:v>2.7557700367390257</c:v>
                </c:pt>
                <c:pt idx="26">
                  <c:v>0.15661938750097681</c:v>
                </c:pt>
                <c:pt idx="27">
                  <c:v>-0.36256263259696303</c:v>
                </c:pt>
                <c:pt idx="28">
                  <c:v>-2.6284054151045311</c:v>
                </c:pt>
                <c:pt idx="29">
                  <c:v>-4.6658405144896653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GDP'!$I$6:$J$48</c15:sqref>
                  </c15:fullRef>
                </c:ext>
              </c:extLst>
              <c:f>'IKP, GDP'!$I$19:$J$48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GDP'!$K$6:$K$48</c15:sqref>
                  </c15:fullRef>
                </c:ext>
              </c:extLst>
              <c:f>'IKP, GDP'!$K$19:$K$48</c:f>
              <c:numCache>
                <c:formatCode>0.0</c:formatCode>
                <c:ptCount val="30"/>
                <c:pt idx="0">
                  <c:v>3.5500965443874266</c:v>
                </c:pt>
                <c:pt idx="1">
                  <c:v>4.4643855416022005</c:v>
                </c:pt>
                <c:pt idx="2">
                  <c:v>4.1200381120881202</c:v>
                </c:pt>
                <c:pt idx="3">
                  <c:v>4.1428495640559726</c:v>
                </c:pt>
                <c:pt idx="4">
                  <c:v>2.8249862141465965</c:v>
                </c:pt>
                <c:pt idx="5">
                  <c:v>1.1246156554064912</c:v>
                </c:pt>
                <c:pt idx="6">
                  <c:v>0.89433831940255448</c:v>
                </c:pt>
                <c:pt idx="7">
                  <c:v>-0.57124079412830264</c:v>
                </c:pt>
                <c:pt idx="8">
                  <c:v>-0.89311129759241936</c:v>
                </c:pt>
                <c:pt idx="9">
                  <c:v>-10.498125512136159</c:v>
                </c:pt>
                <c:pt idx="10">
                  <c:v>-1.3083265236669694</c:v>
                </c:pt>
                <c:pt idx="11">
                  <c:v>-0.2260926350662551</c:v>
                </c:pt>
                <c:pt idx="12">
                  <c:v>0.43813147249520679</c:v>
                </c:pt>
                <c:pt idx="13">
                  <c:v>12.585982777766347</c:v>
                </c:pt>
                <c:pt idx="14">
                  <c:v>7.4209674511280355</c:v>
                </c:pt>
                <c:pt idx="15">
                  <c:v>6.8720212700574157</c:v>
                </c:pt>
                <c:pt idx="16">
                  <c:v>5.9420064459693611</c:v>
                </c:pt>
                <c:pt idx="17">
                  <c:v>4.9672728171405556</c:v>
                </c:pt>
                <c:pt idx="18">
                  <c:v>-0.56002215701971281</c:v>
                </c:pt>
                <c:pt idx="19">
                  <c:v>0.34534871519298349</c:v>
                </c:pt>
                <c:pt idx="20">
                  <c:v>2.4806310493916683</c:v>
                </c:pt>
                <c:pt idx="21">
                  <c:v>2.19487817093027</c:v>
                </c:pt>
                <c:pt idx="22">
                  <c:v>2.7938087418539093</c:v>
                </c:pt>
                <c:pt idx="23">
                  <c:v>1.4524342843759808</c:v>
                </c:pt>
                <c:pt idx="24">
                  <c:v>-0.2093574940852716</c:v>
                </c:pt>
                <c:pt idx="25">
                  <c:v>-0.18220007695832763</c:v>
                </c:pt>
                <c:pt idx="26">
                  <c:v>-0.84426212147880042</c:v>
                </c:pt>
                <c:pt idx="27">
                  <c:v>-0.25185704526615726</c:v>
                </c:pt>
                <c:pt idx="28">
                  <c:v>5.3670922044890546E-2</c:v>
                </c:pt>
                <c:pt idx="29">
                  <c:v>0.64361543311850511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GDP'!$J$7:$J$48</c15:sqref>
                  </c15:fullRef>
                </c:ext>
              </c:extLst>
              <c:f>'IKP, GDP'!$J$19:$J$48</c:f>
              <c:strCache>
                <c:ptCount val="3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GDP'!$L$7:$L$48</c15:sqref>
                  </c15:fullRef>
                </c:ext>
              </c:extLst>
              <c:f>'IKP, GDP'!$L$19:$L$48</c:f>
              <c:numCache>
                <c:formatCode>0.0</c:formatCode>
                <c:ptCount val="30"/>
                <c:pt idx="0">
                  <c:v>2.2529320901054692</c:v>
                </c:pt>
                <c:pt idx="1">
                  <c:v>2.4043875202570741</c:v>
                </c:pt>
                <c:pt idx="2">
                  <c:v>1.9227454227803424</c:v>
                </c:pt>
                <c:pt idx="3">
                  <c:v>1.5435681522124858</c:v>
                </c:pt>
                <c:pt idx="4">
                  <c:v>0.8623288992233743</c:v>
                </c:pt>
                <c:pt idx="5">
                  <c:v>0.24581711720859131</c:v>
                </c:pt>
                <c:pt idx="6">
                  <c:v>-0.14717987312905953</c:v>
                </c:pt>
                <c:pt idx="7">
                  <c:v>-0.53344401384914142</c:v>
                </c:pt>
                <c:pt idx="8">
                  <c:v>-0.19149043809266172</c:v>
                </c:pt>
                <c:pt idx="9">
                  <c:v>-9.6515394484917856</c:v>
                </c:pt>
                <c:pt idx="10">
                  <c:v>-0.36010439070139233</c:v>
                </c:pt>
                <c:pt idx="11">
                  <c:v>-0.84502686459395171</c:v>
                </c:pt>
                <c:pt idx="12">
                  <c:v>-1.3724512025124886</c:v>
                </c:pt>
                <c:pt idx="13">
                  <c:v>9.8513171532209878</c:v>
                </c:pt>
                <c:pt idx="14">
                  <c:v>4.0927571144898209</c:v>
                </c:pt>
                <c:pt idx="15">
                  <c:v>5.0407300953060545</c:v>
                </c:pt>
                <c:pt idx="16">
                  <c:v>5.6615876702789008</c:v>
                </c:pt>
                <c:pt idx="17">
                  <c:v>4.9655113122790562</c:v>
                </c:pt>
                <c:pt idx="18">
                  <c:v>0.92903209109859652</c:v>
                </c:pt>
                <c:pt idx="19">
                  <c:v>0.71002869317053741</c:v>
                </c:pt>
                <c:pt idx="20">
                  <c:v>2.8683607781599752E-3</c:v>
                </c:pt>
                <c:pt idx="21">
                  <c:v>-0.16939263235975358</c:v>
                </c:pt>
                <c:pt idx="22">
                  <c:v>-0.70082325555556113</c:v>
                </c:pt>
                <c:pt idx="23">
                  <c:v>-0.76535444440350853</c:v>
                </c:pt>
                <c:pt idx="24">
                  <c:v>-7.8418920080046944E-2</c:v>
                </c:pt>
                <c:pt idx="25">
                  <c:v>0.10557261655878612</c:v>
                </c:pt>
                <c:pt idx="26">
                  <c:v>0.28876052923647105</c:v>
                </c:pt>
                <c:pt idx="27">
                  <c:v>0.16330724811024683</c:v>
                </c:pt>
                <c:pt idx="28">
                  <c:v>-0.20750633529996068</c:v>
                </c:pt>
                <c:pt idx="29">
                  <c:v>-0.14540736652085007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GDP'!$J$7:$J$48</c15:sqref>
                  </c15:fullRef>
                </c:ext>
              </c:extLst>
              <c:f>'IKP, GDP'!$J$19:$J$48</c:f>
              <c:strCache>
                <c:ptCount val="3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GDP'!$M$7:$M$48</c15:sqref>
                  </c15:fullRef>
                </c:ext>
              </c:extLst>
              <c:f>'IKP, GDP'!$M$19:$M$48</c:f>
              <c:numCache>
                <c:formatCode>0.0</c:formatCode>
                <c:ptCount val="30"/>
                <c:pt idx="0">
                  <c:v>0.49694797657618961</c:v>
                </c:pt>
                <c:pt idx="1">
                  <c:v>0.32552650900770735</c:v>
                </c:pt>
                <c:pt idx="2">
                  <c:v>0.3934119741573881</c:v>
                </c:pt>
                <c:pt idx="3">
                  <c:v>0.49570268229480913</c:v>
                </c:pt>
                <c:pt idx="4">
                  <c:v>0.89752017624160962</c:v>
                </c:pt>
                <c:pt idx="5">
                  <c:v>1.0254368675577397</c:v>
                </c:pt>
                <c:pt idx="6">
                  <c:v>1.0735120812197603</c:v>
                </c:pt>
                <c:pt idx="7">
                  <c:v>1.0094406168899082</c:v>
                </c:pt>
                <c:pt idx="8">
                  <c:v>0.96524548276341693</c:v>
                </c:pt>
                <c:pt idx="9">
                  <c:v>0.65227567939753583</c:v>
                </c:pt>
                <c:pt idx="10">
                  <c:v>0.62077775953072989</c:v>
                </c:pt>
                <c:pt idx="11">
                  <c:v>0.76505691471287796</c:v>
                </c:pt>
                <c:pt idx="12">
                  <c:v>0.58483281151976696</c:v>
                </c:pt>
                <c:pt idx="13">
                  <c:v>1.070221679685043</c:v>
                </c:pt>
                <c:pt idx="14">
                  <c:v>1.1940338005511666</c:v>
                </c:pt>
                <c:pt idx="15">
                  <c:v>0.31742522262069434</c:v>
                </c:pt>
                <c:pt idx="16">
                  <c:v>0.29325073461969631</c:v>
                </c:pt>
                <c:pt idx="17">
                  <c:v>0.43723442685101294</c:v>
                </c:pt>
                <c:pt idx="18">
                  <c:v>0.24820888714477291</c:v>
                </c:pt>
                <c:pt idx="19">
                  <c:v>1.0167148827944168</c:v>
                </c:pt>
                <c:pt idx="20">
                  <c:v>1.3556824982645792</c:v>
                </c:pt>
                <c:pt idx="21">
                  <c:v>1.1989607011848091</c:v>
                </c:pt>
                <c:pt idx="22">
                  <c:v>1.4909338788004063</c:v>
                </c:pt>
                <c:pt idx="23">
                  <c:v>1.6382837492865663</c:v>
                </c:pt>
                <c:pt idx="24">
                  <c:v>1.7314374434943158</c:v>
                </c:pt>
                <c:pt idx="25">
                  <c:v>1.7636325313164041</c:v>
                </c:pt>
                <c:pt idx="26">
                  <c:v>1.4973358758574384</c:v>
                </c:pt>
                <c:pt idx="27">
                  <c:v>1.2726985275569975</c:v>
                </c:pt>
                <c:pt idx="28">
                  <c:v>0.70560972592555393</c:v>
                </c:pt>
                <c:pt idx="29">
                  <c:v>0.53325855894964902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rgbClr val="ED7D31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GDP'!$J$7:$J$48</c15:sqref>
                  </c15:fullRef>
                </c:ext>
              </c:extLst>
              <c:f>'IKP, GDP'!$J$19:$J$48</c:f>
              <c:strCache>
                <c:ptCount val="3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GDP'!$N$7:$N$48</c15:sqref>
                  </c15:fullRef>
                </c:ext>
              </c:extLst>
              <c:f>'IKP, GDP'!$N$19:$N$48</c:f>
              <c:numCache>
                <c:formatCode>0.0</c:formatCode>
                <c:ptCount val="30"/>
                <c:pt idx="0">
                  <c:v>2.9436439279283384</c:v>
                </c:pt>
                <c:pt idx="1">
                  <c:v>1.3939581619443657</c:v>
                </c:pt>
                <c:pt idx="2">
                  <c:v>2.6149542832311248</c:v>
                </c:pt>
                <c:pt idx="3">
                  <c:v>2.9712061709190873</c:v>
                </c:pt>
                <c:pt idx="4">
                  <c:v>2.1812208154162511</c:v>
                </c:pt>
                <c:pt idx="5">
                  <c:v>1.4687006801864517</c:v>
                </c:pt>
                <c:pt idx="6">
                  <c:v>-1.3707864121795038E-3</c:v>
                </c:pt>
                <c:pt idx="7">
                  <c:v>-1.3602089908563202</c:v>
                </c:pt>
                <c:pt idx="8">
                  <c:v>-0.87028619743209701</c:v>
                </c:pt>
                <c:pt idx="9">
                  <c:v>-2.1641850554398561</c:v>
                </c:pt>
                <c:pt idx="10">
                  <c:v>-0.25732294702574215</c:v>
                </c:pt>
                <c:pt idx="11">
                  <c:v>0.73695792983350328</c:v>
                </c:pt>
                <c:pt idx="12">
                  <c:v>0.53425303668573054</c:v>
                </c:pt>
                <c:pt idx="13">
                  <c:v>3.4190202333051292</c:v>
                </c:pt>
                <c:pt idx="14">
                  <c:v>1.9308605284532143</c:v>
                </c:pt>
                <c:pt idx="15">
                  <c:v>0.46934660237545439</c:v>
                </c:pt>
                <c:pt idx="16">
                  <c:v>0.61816336583211606</c:v>
                </c:pt>
                <c:pt idx="17">
                  <c:v>-0.24483603018851255</c:v>
                </c:pt>
                <c:pt idx="18">
                  <c:v>-0.44679839277000322</c:v>
                </c:pt>
                <c:pt idx="19">
                  <c:v>-1.0379879852405249</c:v>
                </c:pt>
                <c:pt idx="20">
                  <c:v>3.1570381181348792</c:v>
                </c:pt>
                <c:pt idx="21">
                  <c:v>1.5706326325150448</c:v>
                </c:pt>
                <c:pt idx="22">
                  <c:v>1.0728372712699377</c:v>
                </c:pt>
                <c:pt idx="23">
                  <c:v>3.2478254607812596</c:v>
                </c:pt>
                <c:pt idx="24">
                  <c:v>-2.2759331527595918</c:v>
                </c:pt>
                <c:pt idx="25">
                  <c:v>-1.3700421310105315</c:v>
                </c:pt>
                <c:pt idx="26">
                  <c:v>-0.87629928848762906</c:v>
                </c:pt>
                <c:pt idx="27">
                  <c:v>-2.0126921375923477</c:v>
                </c:pt>
                <c:pt idx="28">
                  <c:v>1.5111389822121679</c:v>
                </c:pt>
                <c:pt idx="29">
                  <c:v>1.7513460371213565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GDP'!$J$7:$J$48</c15:sqref>
                  </c15:fullRef>
                </c:ext>
              </c:extLst>
              <c:f>'IKP, GDP'!$J$19:$J$48</c:f>
              <c:strCache>
                <c:ptCount val="3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GDP'!$O$7:$O$48</c15:sqref>
                  </c15:fullRef>
                </c:ext>
              </c:extLst>
              <c:f>'IKP, GDP'!$O$19:$O$48</c:f>
              <c:numCache>
                <c:formatCode>0.0</c:formatCode>
                <c:ptCount val="30"/>
                <c:pt idx="0">
                  <c:v>1.6637644983594699</c:v>
                </c:pt>
                <c:pt idx="1">
                  <c:v>6.5389366115381335</c:v>
                </c:pt>
                <c:pt idx="2">
                  <c:v>2.1267747950283566</c:v>
                </c:pt>
                <c:pt idx="3">
                  <c:v>0.5436965206116493</c:v>
                </c:pt>
                <c:pt idx="4">
                  <c:v>1.3716177121731123</c:v>
                </c:pt>
                <c:pt idx="5">
                  <c:v>-1.9963682667528966</c:v>
                </c:pt>
                <c:pt idx="6">
                  <c:v>1.9779915583512502</c:v>
                </c:pt>
                <c:pt idx="7">
                  <c:v>-2.6293968945669106</c:v>
                </c:pt>
                <c:pt idx="8">
                  <c:v>1.5415660528414277</c:v>
                </c:pt>
                <c:pt idx="9">
                  <c:v>-8.0497802301734929</c:v>
                </c:pt>
                <c:pt idx="10">
                  <c:v>0.27689785236643327</c:v>
                </c:pt>
                <c:pt idx="11">
                  <c:v>5.2750037164458039</c:v>
                </c:pt>
                <c:pt idx="12">
                  <c:v>1.1433694713273985</c:v>
                </c:pt>
                <c:pt idx="13">
                  <c:v>11.011700776603361</c:v>
                </c:pt>
                <c:pt idx="14">
                  <c:v>6.0265847842587537</c:v>
                </c:pt>
                <c:pt idx="15">
                  <c:v>4.9962179292237936</c:v>
                </c:pt>
                <c:pt idx="16">
                  <c:v>8.9672568748513779</c:v>
                </c:pt>
                <c:pt idx="17">
                  <c:v>9.2927531689998268</c:v>
                </c:pt>
                <c:pt idx="18">
                  <c:v>7.9794012378965657</c:v>
                </c:pt>
                <c:pt idx="19">
                  <c:v>3.3851493330714342</c:v>
                </c:pt>
                <c:pt idx="20">
                  <c:v>-0.26222328773265974</c:v>
                </c:pt>
                <c:pt idx="21">
                  <c:v>-1.9065750665717054</c:v>
                </c:pt>
                <c:pt idx="22">
                  <c:v>-7.6987707471761118</c:v>
                </c:pt>
                <c:pt idx="23">
                  <c:v>-2.9564231259651748</c:v>
                </c:pt>
                <c:pt idx="24">
                  <c:v>-1.0329394909296956</c:v>
                </c:pt>
                <c:pt idx="25">
                  <c:v>-3.2088683448811683</c:v>
                </c:pt>
                <c:pt idx="26">
                  <c:v>-0.20126692875795846</c:v>
                </c:pt>
                <c:pt idx="27">
                  <c:v>0.19024389587805707</c:v>
                </c:pt>
                <c:pt idx="28">
                  <c:v>-1.2001244401113591</c:v>
                </c:pt>
                <c:pt idx="29">
                  <c:v>1.4548102780074919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'IKP, GDP'!$J$7:$J$48</c15:sqref>
                  </c15:fullRef>
                </c:ext>
              </c:extLst>
              <c:f>'IKP, GDP'!$J$19:$J$48</c:f>
              <c:strCache>
                <c:ptCount val="3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GDP'!$P$7:$P$48</c15:sqref>
                  </c15:fullRef>
                </c:ext>
              </c:extLst>
              <c:f>'IKP, GDP'!$P$19:$P$48</c:f>
              <c:numCache>
                <c:formatCode>0.0</c:formatCode>
                <c:ptCount val="30"/>
                <c:pt idx="0">
                  <c:v>-3.9634603860003392</c:v>
                </c:pt>
                <c:pt idx="1">
                  <c:v>-3.193680506569232</c:v>
                </c:pt>
                <c:pt idx="2">
                  <c:v>-3.8793571716795485</c:v>
                </c:pt>
                <c:pt idx="3">
                  <c:v>-3.6804484482679469</c:v>
                </c:pt>
                <c:pt idx="4">
                  <c:v>-2.2611923472894162</c:v>
                </c:pt>
                <c:pt idx="5">
                  <c:v>-2.5229910200599948</c:v>
                </c:pt>
                <c:pt idx="6">
                  <c:v>0.28900968666883597</c:v>
                </c:pt>
                <c:pt idx="7">
                  <c:v>-0.51718506367318984</c:v>
                </c:pt>
                <c:pt idx="8">
                  <c:v>-2.5682596640456987</c:v>
                </c:pt>
                <c:pt idx="9">
                  <c:v>8.644977482567171</c:v>
                </c:pt>
                <c:pt idx="10">
                  <c:v>-0.96964372748935357</c:v>
                </c:pt>
                <c:pt idx="11">
                  <c:v>-2.3991914075773018</c:v>
                </c:pt>
                <c:pt idx="12">
                  <c:v>-1.1646676215737202</c:v>
                </c:pt>
                <c:pt idx="13">
                  <c:v>-19.607928745424378</c:v>
                </c:pt>
                <c:pt idx="14">
                  <c:v>-10.072589374773873</c:v>
                </c:pt>
                <c:pt idx="15">
                  <c:v>-6.8749213454327673</c:v>
                </c:pt>
                <c:pt idx="16">
                  <c:v>-9.8253791996467026</c:v>
                </c:pt>
                <c:pt idx="17">
                  <c:v>-5.5211609316099679</c:v>
                </c:pt>
                <c:pt idx="18">
                  <c:v>-5.8543529311641818</c:v>
                </c:pt>
                <c:pt idx="19">
                  <c:v>-5.2525642552876857</c:v>
                </c:pt>
                <c:pt idx="20">
                  <c:v>-2.9643443966885337</c:v>
                </c:pt>
                <c:pt idx="21">
                  <c:v>0.86943029047342402</c:v>
                </c:pt>
                <c:pt idx="22">
                  <c:v>4.9729410227908009</c:v>
                </c:pt>
                <c:pt idx="23">
                  <c:v>2.3648606321288348</c:v>
                </c:pt>
                <c:pt idx="24">
                  <c:v>4.0217563613621081</c:v>
                </c:pt>
                <c:pt idx="25">
                  <c:v>2.7557700367390257</c:v>
                </c:pt>
                <c:pt idx="26">
                  <c:v>0.15661938750097681</c:v>
                </c:pt>
                <c:pt idx="27">
                  <c:v>-0.36256263259696303</c:v>
                </c:pt>
                <c:pt idx="28">
                  <c:v>-2.6284054151045311</c:v>
                </c:pt>
                <c:pt idx="29">
                  <c:v>-4.6658405144896653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'IKP, GDP'!$I$7:$J$48</c15:sqref>
                  </c15:fullRef>
                </c:ext>
              </c:extLst>
              <c:f>'IKP, GDP'!$I$19:$J$48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'IKP, GDP'!$K$7:$K$48</c15:sqref>
                  </c15:fullRef>
                </c:ext>
              </c:extLst>
              <c:f>'IKP, GDP'!$K$19:$K$48</c:f>
              <c:numCache>
                <c:formatCode>0.0</c:formatCode>
                <c:ptCount val="30"/>
                <c:pt idx="0">
                  <c:v>3.5500965443874266</c:v>
                </c:pt>
                <c:pt idx="1">
                  <c:v>4.4643855416022005</c:v>
                </c:pt>
                <c:pt idx="2">
                  <c:v>4.1200381120881202</c:v>
                </c:pt>
                <c:pt idx="3">
                  <c:v>4.1428495640559726</c:v>
                </c:pt>
                <c:pt idx="4">
                  <c:v>2.8249862141465965</c:v>
                </c:pt>
                <c:pt idx="5">
                  <c:v>1.1246156554064912</c:v>
                </c:pt>
                <c:pt idx="6">
                  <c:v>0.89433831940255448</c:v>
                </c:pt>
                <c:pt idx="7">
                  <c:v>-0.57124079412830264</c:v>
                </c:pt>
                <c:pt idx="8">
                  <c:v>-0.89311129759241936</c:v>
                </c:pt>
                <c:pt idx="9">
                  <c:v>-10.498125512136159</c:v>
                </c:pt>
                <c:pt idx="10">
                  <c:v>-1.3083265236669694</c:v>
                </c:pt>
                <c:pt idx="11">
                  <c:v>-0.2260926350662551</c:v>
                </c:pt>
                <c:pt idx="12">
                  <c:v>0.43813147249520679</c:v>
                </c:pt>
                <c:pt idx="13">
                  <c:v>12.585982777766347</c:v>
                </c:pt>
                <c:pt idx="14">
                  <c:v>7.4209674511280355</c:v>
                </c:pt>
                <c:pt idx="15">
                  <c:v>6.8720212700574157</c:v>
                </c:pt>
                <c:pt idx="16">
                  <c:v>5.9420064459693611</c:v>
                </c:pt>
                <c:pt idx="17">
                  <c:v>4.9672728171405556</c:v>
                </c:pt>
                <c:pt idx="18">
                  <c:v>-0.56002215701971281</c:v>
                </c:pt>
                <c:pt idx="19">
                  <c:v>0.34534871519298349</c:v>
                </c:pt>
                <c:pt idx="20">
                  <c:v>2.4806310493916683</c:v>
                </c:pt>
                <c:pt idx="21">
                  <c:v>2.19487817093027</c:v>
                </c:pt>
                <c:pt idx="22">
                  <c:v>2.7938087418539093</c:v>
                </c:pt>
                <c:pt idx="23">
                  <c:v>1.4524342843759808</c:v>
                </c:pt>
                <c:pt idx="24">
                  <c:v>-0.2093574940852716</c:v>
                </c:pt>
                <c:pt idx="25">
                  <c:v>-0.18220007695832763</c:v>
                </c:pt>
                <c:pt idx="26">
                  <c:v>-0.84426212147880042</c:v>
                </c:pt>
                <c:pt idx="27">
                  <c:v>-0.25185704526615726</c:v>
                </c:pt>
                <c:pt idx="28">
                  <c:v>5.3670922044890546E-2</c:v>
                </c:pt>
                <c:pt idx="29">
                  <c:v>0.64361543311850511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392853426369669"/>
          <c:y val="1.912041507849681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0"/>
                <c:pt idx="0">
                  <c:v>2906</c:v>
                </c:pt>
                <c:pt idx="1">
                  <c:v>3090.4</c:v>
                </c:pt>
                <c:pt idx="2">
                  <c:v>3057.9</c:v>
                </c:pt>
                <c:pt idx="3">
                  <c:v>3351.2</c:v>
                </c:pt>
                <c:pt idx="4">
                  <c:v>3112.1</c:v>
                </c:pt>
                <c:pt idx="5">
                  <c:v>3158.2</c:v>
                </c:pt>
                <c:pt idx="6">
                  <c:v>3298.5</c:v>
                </c:pt>
                <c:pt idx="7">
                  <c:v>3385.3</c:v>
                </c:pt>
                <c:pt idx="8">
                  <c:v>3266.4</c:v>
                </c:pt>
                <c:pt idx="9">
                  <c:v>2842.5</c:v>
                </c:pt>
                <c:pt idx="10">
                  <c:v>3452.8</c:v>
                </c:pt>
                <c:pt idx="11">
                  <c:v>3742.7</c:v>
                </c:pt>
                <c:pt idx="12">
                  <c:v>3526.2</c:v>
                </c:pt>
                <c:pt idx="13">
                  <c:v>3776</c:v>
                </c:pt>
                <c:pt idx="14">
                  <c:v>4388.7</c:v>
                </c:pt>
                <c:pt idx="15">
                  <c:v>4761.5</c:v>
                </c:pt>
                <c:pt idx="16">
                  <c:v>4886.7</c:v>
                </c:pt>
                <c:pt idx="17">
                  <c:v>5191.8</c:v>
                </c:pt>
                <c:pt idx="18">
                  <c:v>5692.3</c:v>
                </c:pt>
                <c:pt idx="19">
                  <c:v>5563.7</c:v>
                </c:pt>
                <c:pt idx="20">
                  <c:v>5122.5</c:v>
                </c:pt>
                <c:pt idx="21">
                  <c:v>4625.1000000000004</c:v>
                </c:pt>
                <c:pt idx="22">
                  <c:v>4414.8999999999996</c:v>
                </c:pt>
                <c:pt idx="23">
                  <c:v>4833.7</c:v>
                </c:pt>
                <c:pt idx="24">
                  <c:v>4810.5</c:v>
                </c:pt>
                <c:pt idx="25">
                  <c:v>4541.3999999999996</c:v>
                </c:pt>
                <c:pt idx="26" formatCode="General">
                  <c:v>4600.8</c:v>
                </c:pt>
                <c:pt idx="27" formatCode="General">
                  <c:v>4887</c:v>
                </c:pt>
                <c:pt idx="28" formatCode="General">
                  <c:v>5056.3</c:v>
                </c:pt>
                <c:pt idx="29" formatCode="General">
                  <c:v>4660.8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0"/>
                <c:pt idx="0">
                  <c:v>-3418.5</c:v>
                </c:pt>
                <c:pt idx="1">
                  <c:v>-3651.1</c:v>
                </c:pt>
                <c:pt idx="2">
                  <c:v>-4003.8</c:v>
                </c:pt>
                <c:pt idx="3">
                  <c:v>-3926.7</c:v>
                </c:pt>
                <c:pt idx="4">
                  <c:v>-3560.5</c:v>
                </c:pt>
                <c:pt idx="5">
                  <c:v>-3855.2</c:v>
                </c:pt>
                <c:pt idx="6">
                  <c:v>-4023.1</c:v>
                </c:pt>
                <c:pt idx="7">
                  <c:v>-3877.1</c:v>
                </c:pt>
                <c:pt idx="8">
                  <c:v>-3712.4</c:v>
                </c:pt>
                <c:pt idx="9">
                  <c:v>-3228.3</c:v>
                </c:pt>
                <c:pt idx="10">
                  <c:v>-3963.4</c:v>
                </c:pt>
                <c:pt idx="11">
                  <c:v>-4004.9</c:v>
                </c:pt>
                <c:pt idx="12">
                  <c:v>-3910.7</c:v>
                </c:pt>
                <c:pt idx="13">
                  <c:v>-4686</c:v>
                </c:pt>
                <c:pt idx="14">
                  <c:v>-5196.6000000000004</c:v>
                </c:pt>
                <c:pt idx="15">
                  <c:v>-5149.5</c:v>
                </c:pt>
                <c:pt idx="16">
                  <c:v>-5605</c:v>
                </c:pt>
                <c:pt idx="17">
                  <c:v>-6322.2</c:v>
                </c:pt>
                <c:pt idx="18">
                  <c:v>-7199.6</c:v>
                </c:pt>
                <c:pt idx="19">
                  <c:v>-6714.8</c:v>
                </c:pt>
                <c:pt idx="20">
                  <c:v>-5828.8</c:v>
                </c:pt>
                <c:pt idx="21">
                  <c:v>-5707.4</c:v>
                </c:pt>
                <c:pt idx="22">
                  <c:v>-5635.6</c:v>
                </c:pt>
                <c:pt idx="23">
                  <c:v>-5530.3</c:v>
                </c:pt>
                <c:pt idx="24">
                  <c:v>-5098.8</c:v>
                </c:pt>
                <c:pt idx="25">
                  <c:v>-5411.4</c:v>
                </c:pt>
                <c:pt idx="26" formatCode="General">
                  <c:v>-5551.4</c:v>
                </c:pt>
                <c:pt idx="27" formatCode="General">
                  <c:v>-5631.6</c:v>
                </c:pt>
                <c:pt idx="28" formatCode="General">
                  <c:v>-5645.9</c:v>
                </c:pt>
                <c:pt idx="29" formatCode="General">
                  <c:v>-5694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0"/>
                <c:pt idx="0">
                  <c:v>-512.5</c:v>
                </c:pt>
                <c:pt idx="1">
                  <c:v>-560.69999999999982</c:v>
                </c:pt>
                <c:pt idx="2">
                  <c:v>-945.90000000000009</c:v>
                </c:pt>
                <c:pt idx="3">
                  <c:v>-575.5</c:v>
                </c:pt>
                <c:pt idx="4">
                  <c:v>-448.40000000000009</c:v>
                </c:pt>
                <c:pt idx="5">
                  <c:v>-697</c:v>
                </c:pt>
                <c:pt idx="6">
                  <c:v>-724.59999999999991</c:v>
                </c:pt>
                <c:pt idx="7">
                  <c:v>-491.79999999999973</c:v>
                </c:pt>
                <c:pt idx="8">
                  <c:v>-446</c:v>
                </c:pt>
                <c:pt idx="9">
                  <c:v>-385.80000000000018</c:v>
                </c:pt>
                <c:pt idx="10">
                  <c:v>-510.59999999999991</c:v>
                </c:pt>
                <c:pt idx="11">
                  <c:v>-262.20000000000027</c:v>
                </c:pt>
                <c:pt idx="12">
                  <c:v>-384.5</c:v>
                </c:pt>
                <c:pt idx="13">
                  <c:v>-910</c:v>
                </c:pt>
                <c:pt idx="14">
                  <c:v>-807.90000000000055</c:v>
                </c:pt>
                <c:pt idx="15">
                  <c:v>-388</c:v>
                </c:pt>
                <c:pt idx="16">
                  <c:v>-718.30000000000018</c:v>
                </c:pt>
                <c:pt idx="17">
                  <c:v>-1130.3999999999996</c:v>
                </c:pt>
                <c:pt idx="18">
                  <c:v>-1507.3000000000002</c:v>
                </c:pt>
                <c:pt idx="19">
                  <c:v>-1151.1000000000004</c:v>
                </c:pt>
                <c:pt idx="20">
                  <c:v>-706.30000000000018</c:v>
                </c:pt>
                <c:pt idx="21">
                  <c:v>-1082.2999999999993</c:v>
                </c:pt>
                <c:pt idx="22">
                  <c:v>-1220.7000000000007</c:v>
                </c:pt>
                <c:pt idx="23">
                  <c:v>-696.60000000000036</c:v>
                </c:pt>
                <c:pt idx="24">
                  <c:v>-288.30000000000018</c:v>
                </c:pt>
                <c:pt idx="25">
                  <c:v>-870</c:v>
                </c:pt>
                <c:pt idx="26">
                  <c:v>-950.59999999999945</c:v>
                </c:pt>
                <c:pt idx="27">
                  <c:v>-744.60000000000036</c:v>
                </c:pt>
                <c:pt idx="28">
                  <c:v>-589.59999999999945</c:v>
                </c:pt>
                <c:pt idx="29">
                  <c:v>-1033.1999999999998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2E-48DF-A4A2-2E2E0376347E}"/>
                </c:ext>
              </c:extLst>
            </c:dLbl>
            <c:dLbl>
              <c:idx val="14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E-48DF-A4A2-2E2E0376347E}"/>
                </c:ext>
              </c:extLst>
            </c:dLbl>
            <c:dLbl>
              <c:idx val="17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E-48DF-A4A2-2E2E0376347E}"/>
                </c:ext>
              </c:extLst>
            </c:dLbl>
            <c:dLbl>
              <c:idx val="18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E-48DF-A4A2-2E2E0376347E}"/>
                </c:ext>
              </c:extLst>
            </c:dLbl>
            <c:dLbl>
              <c:idx val="22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E-48DF-A4A2-2E2E0376347E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0"/>
                <c:pt idx="0">
                  <c:v>-8.4868458856681936</c:v>
                </c:pt>
                <c:pt idx="1">
                  <c:v>-7.9237242266984964</c:v>
                </c:pt>
                <c:pt idx="2">
                  <c:v>-12.743853000686304</c:v>
                </c:pt>
                <c:pt idx="3">
                  <c:v>-7.5563946005720011</c:v>
                </c:pt>
                <c:pt idx="4">
                  <c:v>-6.858533268092633</c:v>
                </c:pt>
                <c:pt idx="5">
                  <c:v>-9.399607805747193</c:v>
                </c:pt>
                <c:pt idx="6">
                  <c:v>-9.2827196651969235</c:v>
                </c:pt>
                <c:pt idx="7">
                  <c:v>-6.2986236649203899</c:v>
                </c:pt>
                <c:pt idx="8">
                  <c:v>-6.6705762824519423</c:v>
                </c:pt>
                <c:pt idx="9">
                  <c:v>-5.5935587952187715</c:v>
                </c:pt>
                <c:pt idx="10">
                  <c:v>-6.6040450746123858</c:v>
                </c:pt>
                <c:pt idx="11">
                  <c:v>-3.3150353161256656</c:v>
                </c:pt>
                <c:pt idx="12">
                  <c:v>-5.670671581543667</c:v>
                </c:pt>
                <c:pt idx="13">
                  <c:v>-11.498851252123812</c:v>
                </c:pt>
                <c:pt idx="14">
                  <c:v>-9.3819687595188608</c:v>
                </c:pt>
                <c:pt idx="15">
                  <c:v>-4.3215567940553203</c:v>
                </c:pt>
                <c:pt idx="16">
                  <c:v>-9.1407852727353038</c:v>
                </c:pt>
                <c:pt idx="17">
                  <c:v>-12.691131824640978</c:v>
                </c:pt>
                <c:pt idx="18">
                  <c:v>-15.572558327614891</c:v>
                </c:pt>
                <c:pt idx="19">
                  <c:v>-11.921981706578192</c:v>
                </c:pt>
                <c:pt idx="20">
                  <c:v>-8.076629062256826</c:v>
                </c:pt>
                <c:pt idx="21">
                  <c:v>-11.061734350758053</c:v>
                </c:pt>
                <c:pt idx="22">
                  <c:v>-12.081021523754599</c:v>
                </c:pt>
                <c:pt idx="23">
                  <c:v>-6.4866568184205438</c:v>
                </c:pt>
                <c:pt idx="24">
                  <c:v>-3.3022292280847338</c:v>
                </c:pt>
                <c:pt idx="25">
                  <c:v>-8.6562022136595473</c:v>
                </c:pt>
                <c:pt idx="26">
                  <c:v>-9.150239599399308</c:v>
                </c:pt>
                <c:pt idx="27">
                  <c:v>-6.7454658348406333</c:v>
                </c:pt>
                <c:pt idx="28">
                  <c:v>-6.4635458644269006</c:v>
                </c:pt>
                <c:pt idx="29">
                  <c:v>-9.8027988451824761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493873016158861"/>
          <c:h val="0.681374897601468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'Exp-Imp'!$D$2:$AW$3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0"/>
                <c:pt idx="0">
                  <c:v>2906</c:v>
                </c:pt>
                <c:pt idx="1">
                  <c:v>3090.4</c:v>
                </c:pt>
                <c:pt idx="2">
                  <c:v>3057.9</c:v>
                </c:pt>
                <c:pt idx="3">
                  <c:v>3351.2</c:v>
                </c:pt>
                <c:pt idx="4">
                  <c:v>3112.1</c:v>
                </c:pt>
                <c:pt idx="5">
                  <c:v>3158.2</c:v>
                </c:pt>
                <c:pt idx="6">
                  <c:v>3298.5</c:v>
                </c:pt>
                <c:pt idx="7">
                  <c:v>3385.3</c:v>
                </c:pt>
                <c:pt idx="8">
                  <c:v>3266.4</c:v>
                </c:pt>
                <c:pt idx="9">
                  <c:v>2842.5</c:v>
                </c:pt>
                <c:pt idx="10">
                  <c:v>3452.8</c:v>
                </c:pt>
                <c:pt idx="11">
                  <c:v>3742.7</c:v>
                </c:pt>
                <c:pt idx="12">
                  <c:v>3526.2</c:v>
                </c:pt>
                <c:pt idx="13">
                  <c:v>3776</c:v>
                </c:pt>
                <c:pt idx="14">
                  <c:v>4388.7</c:v>
                </c:pt>
                <c:pt idx="15">
                  <c:v>4761.5</c:v>
                </c:pt>
                <c:pt idx="16">
                  <c:v>4886.7</c:v>
                </c:pt>
                <c:pt idx="17">
                  <c:v>5191.8</c:v>
                </c:pt>
                <c:pt idx="18">
                  <c:v>5692.3</c:v>
                </c:pt>
                <c:pt idx="19">
                  <c:v>5563.7</c:v>
                </c:pt>
                <c:pt idx="20">
                  <c:v>5122.5</c:v>
                </c:pt>
                <c:pt idx="21">
                  <c:v>4625.1000000000004</c:v>
                </c:pt>
                <c:pt idx="22">
                  <c:v>4414.8999999999996</c:v>
                </c:pt>
                <c:pt idx="23">
                  <c:v>4833.7</c:v>
                </c:pt>
                <c:pt idx="24">
                  <c:v>4810.5</c:v>
                </c:pt>
                <c:pt idx="25">
                  <c:v>4541.3999999999996</c:v>
                </c:pt>
                <c:pt idx="26" formatCode="General">
                  <c:v>4600.8</c:v>
                </c:pt>
                <c:pt idx="27" formatCode="General">
                  <c:v>4887</c:v>
                </c:pt>
                <c:pt idx="28" formatCode="General">
                  <c:v>5056.3</c:v>
                </c:pt>
                <c:pt idx="29" formatCode="General">
                  <c:v>4660.8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'Exp-Imp'!$D$2:$AW$3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0"/>
                <c:pt idx="0">
                  <c:v>-3418.5</c:v>
                </c:pt>
                <c:pt idx="1">
                  <c:v>-3651.1</c:v>
                </c:pt>
                <c:pt idx="2">
                  <c:v>-4003.8</c:v>
                </c:pt>
                <c:pt idx="3">
                  <c:v>-3926.7</c:v>
                </c:pt>
                <c:pt idx="4">
                  <c:v>-3560.5</c:v>
                </c:pt>
                <c:pt idx="5">
                  <c:v>-3855.2</c:v>
                </c:pt>
                <c:pt idx="6">
                  <c:v>-4023.1</c:v>
                </c:pt>
                <c:pt idx="7">
                  <c:v>-3877.1</c:v>
                </c:pt>
                <c:pt idx="8">
                  <c:v>-3712.4</c:v>
                </c:pt>
                <c:pt idx="9">
                  <c:v>-3228.3</c:v>
                </c:pt>
                <c:pt idx="10">
                  <c:v>-3963.4</c:v>
                </c:pt>
                <c:pt idx="11">
                  <c:v>-4004.9</c:v>
                </c:pt>
                <c:pt idx="12">
                  <c:v>-3910.7</c:v>
                </c:pt>
                <c:pt idx="13">
                  <c:v>-4686</c:v>
                </c:pt>
                <c:pt idx="14">
                  <c:v>-5196.6000000000004</c:v>
                </c:pt>
                <c:pt idx="15">
                  <c:v>-5149.5</c:v>
                </c:pt>
                <c:pt idx="16">
                  <c:v>-5605</c:v>
                </c:pt>
                <c:pt idx="17">
                  <c:v>-6322.2</c:v>
                </c:pt>
                <c:pt idx="18">
                  <c:v>-7199.6</c:v>
                </c:pt>
                <c:pt idx="19">
                  <c:v>-6714.8</c:v>
                </c:pt>
                <c:pt idx="20">
                  <c:v>-5828.8</c:v>
                </c:pt>
                <c:pt idx="21">
                  <c:v>-5707.4</c:v>
                </c:pt>
                <c:pt idx="22">
                  <c:v>-5635.6</c:v>
                </c:pt>
                <c:pt idx="23">
                  <c:v>-5530.3</c:v>
                </c:pt>
                <c:pt idx="24">
                  <c:v>-5098.8</c:v>
                </c:pt>
                <c:pt idx="25">
                  <c:v>-5411.4</c:v>
                </c:pt>
                <c:pt idx="26" formatCode="General">
                  <c:v>-5551.4</c:v>
                </c:pt>
                <c:pt idx="27" formatCode="General">
                  <c:v>-5631.6</c:v>
                </c:pt>
                <c:pt idx="28" formatCode="General">
                  <c:v>-5645.9</c:v>
                </c:pt>
                <c:pt idx="29" formatCode="General">
                  <c:v>-5694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0"/>
                <c:pt idx="0">
                  <c:v>-512.5</c:v>
                </c:pt>
                <c:pt idx="1">
                  <c:v>-560.69999999999982</c:v>
                </c:pt>
                <c:pt idx="2">
                  <c:v>-945.90000000000009</c:v>
                </c:pt>
                <c:pt idx="3">
                  <c:v>-575.5</c:v>
                </c:pt>
                <c:pt idx="4">
                  <c:v>-448.40000000000009</c:v>
                </c:pt>
                <c:pt idx="5">
                  <c:v>-697</c:v>
                </c:pt>
                <c:pt idx="6">
                  <c:v>-724.59999999999991</c:v>
                </c:pt>
                <c:pt idx="7">
                  <c:v>-491.79999999999973</c:v>
                </c:pt>
                <c:pt idx="8">
                  <c:v>-446</c:v>
                </c:pt>
                <c:pt idx="9">
                  <c:v>-385.80000000000018</c:v>
                </c:pt>
                <c:pt idx="10">
                  <c:v>-510.59999999999991</c:v>
                </c:pt>
                <c:pt idx="11">
                  <c:v>-262.20000000000027</c:v>
                </c:pt>
                <c:pt idx="12">
                  <c:v>-384.5</c:v>
                </c:pt>
                <c:pt idx="13">
                  <c:v>-910</c:v>
                </c:pt>
                <c:pt idx="14">
                  <c:v>-807.90000000000055</c:v>
                </c:pt>
                <c:pt idx="15">
                  <c:v>-388</c:v>
                </c:pt>
                <c:pt idx="16">
                  <c:v>-718.30000000000018</c:v>
                </c:pt>
                <c:pt idx="17">
                  <c:v>-1130.3999999999996</c:v>
                </c:pt>
                <c:pt idx="18">
                  <c:v>-1507.3000000000002</c:v>
                </c:pt>
                <c:pt idx="19">
                  <c:v>-1151.1000000000004</c:v>
                </c:pt>
                <c:pt idx="20">
                  <c:v>-706.30000000000018</c:v>
                </c:pt>
                <c:pt idx="21">
                  <c:v>-1082.2999999999993</c:v>
                </c:pt>
                <c:pt idx="22">
                  <c:v>-1220.7000000000007</c:v>
                </c:pt>
                <c:pt idx="23">
                  <c:v>-696.60000000000036</c:v>
                </c:pt>
                <c:pt idx="24">
                  <c:v>-288.30000000000018</c:v>
                </c:pt>
                <c:pt idx="25">
                  <c:v>-870</c:v>
                </c:pt>
                <c:pt idx="26">
                  <c:v>-950.59999999999945</c:v>
                </c:pt>
                <c:pt idx="27">
                  <c:v>-744.60000000000036</c:v>
                </c:pt>
                <c:pt idx="28">
                  <c:v>-589.59999999999945</c:v>
                </c:pt>
                <c:pt idx="29">
                  <c:v>-1033.1999999999998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2-44EF-9E43-BB1EFD4B90A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8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'Exp-Imp'!$D$2:$AW$3</c:f>
              <c:multiLvlStrCache>
                <c:ptCount val="3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</c:lvl>
              </c:multiLvlStrCache>
            </c:multiLvlStrRef>
          </c:cat>
          <c:val>
            <c:numRef>
              <c:f>'Exp-Imp'!$D$9:$XFD$9</c:f>
              <c:numCache>
                <c:formatCode>0.0</c:formatCode>
                <c:ptCount val="30"/>
                <c:pt idx="0">
                  <c:v>-8.4868458856681936</c:v>
                </c:pt>
                <c:pt idx="1">
                  <c:v>-7.9237242266984964</c:v>
                </c:pt>
                <c:pt idx="2">
                  <c:v>-12.743853000686304</c:v>
                </c:pt>
                <c:pt idx="3">
                  <c:v>-7.5563946005720011</c:v>
                </c:pt>
                <c:pt idx="4">
                  <c:v>-6.858533268092633</c:v>
                </c:pt>
                <c:pt idx="5">
                  <c:v>-9.399607805747193</c:v>
                </c:pt>
                <c:pt idx="6">
                  <c:v>-9.2827196651969235</c:v>
                </c:pt>
                <c:pt idx="7">
                  <c:v>-6.2986236649203899</c:v>
                </c:pt>
                <c:pt idx="8">
                  <c:v>-6.6705762824519423</c:v>
                </c:pt>
                <c:pt idx="9">
                  <c:v>-5.5935587952187715</c:v>
                </c:pt>
                <c:pt idx="10">
                  <c:v>-6.6040450746123858</c:v>
                </c:pt>
                <c:pt idx="11">
                  <c:v>-3.3150353161256656</c:v>
                </c:pt>
                <c:pt idx="12">
                  <c:v>-5.670671581543667</c:v>
                </c:pt>
                <c:pt idx="13">
                  <c:v>-11.498851252123812</c:v>
                </c:pt>
                <c:pt idx="14">
                  <c:v>-9.3819687595188608</c:v>
                </c:pt>
                <c:pt idx="15">
                  <c:v>-4.3215567940553203</c:v>
                </c:pt>
                <c:pt idx="16">
                  <c:v>-9.1407852727353038</c:v>
                </c:pt>
                <c:pt idx="17">
                  <c:v>-12.691131824640978</c:v>
                </c:pt>
                <c:pt idx="18">
                  <c:v>-15.572558327614891</c:v>
                </c:pt>
                <c:pt idx="19">
                  <c:v>-11.921981706578192</c:v>
                </c:pt>
                <c:pt idx="20">
                  <c:v>-8.076629062256826</c:v>
                </c:pt>
                <c:pt idx="21">
                  <c:v>-11.061734350758053</c:v>
                </c:pt>
                <c:pt idx="22">
                  <c:v>-12.081021523754599</c:v>
                </c:pt>
                <c:pt idx="23">
                  <c:v>-6.4866568184205438</c:v>
                </c:pt>
                <c:pt idx="24">
                  <c:v>-3.3022292280847338</c:v>
                </c:pt>
                <c:pt idx="25">
                  <c:v>-8.6562022136595473</c:v>
                </c:pt>
                <c:pt idx="26">
                  <c:v>-9.150239599399308</c:v>
                </c:pt>
                <c:pt idx="27">
                  <c:v>-6.7454658348406333</c:v>
                </c:pt>
                <c:pt idx="28">
                  <c:v>-6.4635458644269006</c:v>
                </c:pt>
                <c:pt idx="29">
                  <c:v>-9.8027988451824761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412750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555059</xdr:colOff>
      <xdr:row>10</xdr:row>
      <xdr:rowOff>113581</xdr:rowOff>
    </xdr:from>
    <xdr:to>
      <xdr:col>41</xdr:col>
      <xdr:colOff>243417</xdr:colOff>
      <xdr:row>34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548976</xdr:colOff>
      <xdr:row>10</xdr:row>
      <xdr:rowOff>47845</xdr:rowOff>
    </xdr:from>
    <xdr:to>
      <xdr:col>29</xdr:col>
      <xdr:colOff>629227</xdr:colOff>
      <xdr:row>34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>
    <pageSetUpPr fitToPage="1"/>
  </sheetPr>
  <dimension ref="A1:BG31"/>
  <sheetViews>
    <sheetView showGridLines="0" tabSelected="1" zoomScale="70" zoomScaleNormal="70" workbookViewId="0">
      <pane xSplit="1" topLeftCell="W1" activePane="topRight" state="frozen"/>
      <selection pane="topRight" sqref="A1:A2"/>
    </sheetView>
  </sheetViews>
  <sheetFormatPr defaultColWidth="0" defaultRowHeight="12.75" zeroHeight="1" x14ac:dyDescent="0.2"/>
  <cols>
    <col min="1" max="1" width="34.140625" style="43" customWidth="1"/>
    <col min="2" max="5" width="9.85546875" style="131" customWidth="1"/>
    <col min="6" max="6" width="10" style="131" customWidth="1"/>
    <col min="7" max="7" width="10.85546875" style="131" customWidth="1"/>
    <col min="8" max="8" width="10.7109375" style="131" customWidth="1"/>
    <col min="9" max="9" width="11.85546875" style="131" customWidth="1"/>
    <col min="10" max="10" width="11.28515625" style="131" customWidth="1"/>
    <col min="11" max="11" width="10.7109375" style="54" customWidth="1"/>
    <col min="12" max="12" width="11.28515625" style="54" customWidth="1"/>
    <col min="13" max="13" width="11" style="54" customWidth="1"/>
    <col min="14" max="14" width="12.5703125" style="54" customWidth="1"/>
    <col min="15" max="15" width="11.85546875" style="54" customWidth="1"/>
    <col min="16" max="16" width="11" style="54" customWidth="1"/>
    <col min="17" max="17" width="11.85546875" style="54" customWidth="1"/>
    <col min="18" max="18" width="10.42578125" style="54" customWidth="1"/>
    <col min="19" max="19" width="11.140625" style="54" customWidth="1"/>
    <col min="20" max="20" width="8.5703125" style="54" customWidth="1"/>
    <col min="21" max="21" width="10.5703125" style="54" customWidth="1"/>
    <col min="22" max="25" width="9.7109375" style="54" customWidth="1"/>
    <col min="26" max="26" width="10.85546875" style="54" customWidth="1"/>
    <col min="27" max="27" width="11.85546875" style="54" customWidth="1"/>
    <col min="28" max="28" width="9.7109375" style="54" customWidth="1"/>
    <col min="29" max="29" width="11" style="54" customWidth="1"/>
    <col min="30" max="31" width="9.42578125" style="54" customWidth="1"/>
    <col min="32" max="32" width="10.28515625" style="54" customWidth="1"/>
    <col min="33" max="33" width="10.85546875" style="54" customWidth="1"/>
    <col min="34" max="34" width="13" style="54" customWidth="1"/>
    <col min="35" max="35" width="11.28515625" style="54" customWidth="1"/>
    <col min="36" max="36" width="12" style="54" customWidth="1"/>
    <col min="37" max="37" width="10.140625" style="54" customWidth="1"/>
    <col min="38" max="38" width="10.28515625" style="54" customWidth="1"/>
    <col min="39" max="39" width="11.28515625" style="54" customWidth="1"/>
    <col min="40" max="40" width="9.7109375" style="54" customWidth="1"/>
    <col min="41" max="46" width="10.5703125" style="54" customWidth="1"/>
    <col min="47" max="47" width="9.140625" style="54" customWidth="1"/>
    <col min="48" max="48" width="8.140625" style="54" customWidth="1"/>
    <col min="49" max="49" width="9.140625" style="54" customWidth="1"/>
    <col min="50" max="51" width="8.140625" style="54" customWidth="1"/>
    <col min="52" max="56" width="9.140625" style="2" customWidth="1"/>
    <col min="57" max="57" width="14.42578125" style="5" hidden="1" customWidth="1"/>
    <col min="58" max="59" width="13.28515625" style="5" hidden="1" customWidth="1"/>
    <col min="60" max="16384" width="9.140625" style="5" hidden="1"/>
  </cols>
  <sheetData>
    <row r="1" spans="1:58" ht="14.45" customHeight="1" x14ac:dyDescent="0.2">
      <c r="A1" s="159" t="s">
        <v>0</v>
      </c>
      <c r="B1" s="161" t="s">
        <v>1</v>
      </c>
      <c r="C1" s="162"/>
      <c r="D1" s="162"/>
      <c r="E1" s="162"/>
      <c r="F1" s="153">
        <v>2016</v>
      </c>
      <c r="G1" s="161" t="s">
        <v>2</v>
      </c>
      <c r="H1" s="162"/>
      <c r="I1" s="162"/>
      <c r="J1" s="162"/>
      <c r="K1" s="153">
        <v>2017</v>
      </c>
      <c r="L1" s="150" t="s">
        <v>3</v>
      </c>
      <c r="M1" s="151"/>
      <c r="N1" s="151"/>
      <c r="O1" s="152"/>
      <c r="P1" s="153">
        <v>2018</v>
      </c>
      <c r="Q1" s="155" t="s">
        <v>99</v>
      </c>
      <c r="R1" s="156"/>
      <c r="S1" s="156"/>
      <c r="T1" s="55"/>
      <c r="U1" s="153">
        <v>2019</v>
      </c>
      <c r="V1" s="155" t="s">
        <v>100</v>
      </c>
      <c r="W1" s="156"/>
      <c r="X1" s="156"/>
      <c r="Y1" s="55"/>
      <c r="Z1" s="153">
        <v>2020</v>
      </c>
      <c r="AA1" s="155" t="s">
        <v>107</v>
      </c>
      <c r="AB1" s="156"/>
      <c r="AC1" s="156"/>
      <c r="AD1" s="157"/>
      <c r="AE1" s="158">
        <v>2021</v>
      </c>
      <c r="AF1" s="155">
        <v>2022</v>
      </c>
      <c r="AG1" s="156"/>
      <c r="AH1" s="156"/>
      <c r="AI1" s="157"/>
      <c r="AJ1" s="158">
        <v>2022</v>
      </c>
      <c r="AK1" s="155">
        <v>2023</v>
      </c>
      <c r="AL1" s="156"/>
      <c r="AM1" s="156"/>
      <c r="AN1" s="157"/>
      <c r="AO1" s="158">
        <v>2023</v>
      </c>
      <c r="AP1" s="155">
        <v>2024</v>
      </c>
      <c r="AQ1" s="156"/>
      <c r="AR1" s="156"/>
      <c r="AS1" s="157"/>
      <c r="AT1" s="158">
        <v>2024</v>
      </c>
      <c r="AU1" s="155">
        <v>2025</v>
      </c>
      <c r="AV1" s="156"/>
      <c r="AW1" s="156"/>
      <c r="AX1" s="157"/>
      <c r="AY1" s="158">
        <v>2025</v>
      </c>
      <c r="AZ1" s="148" t="s">
        <v>137</v>
      </c>
      <c r="BA1" s="149"/>
      <c r="BB1" s="149"/>
      <c r="BC1" s="149"/>
      <c r="BD1" s="149"/>
    </row>
    <row r="2" spans="1:58" ht="18.75" customHeight="1" x14ac:dyDescent="0.2">
      <c r="A2" s="160"/>
      <c r="B2" s="1" t="s">
        <v>4</v>
      </c>
      <c r="C2" s="1" t="s">
        <v>5</v>
      </c>
      <c r="D2" s="1" t="s">
        <v>6</v>
      </c>
      <c r="E2" s="1" t="s">
        <v>7</v>
      </c>
      <c r="F2" s="154"/>
      <c r="G2" s="7" t="s">
        <v>4</v>
      </c>
      <c r="H2" s="7" t="s">
        <v>5</v>
      </c>
      <c r="I2" s="7" t="s">
        <v>6</v>
      </c>
      <c r="J2" s="7" t="s">
        <v>7</v>
      </c>
      <c r="K2" s="154"/>
      <c r="L2" s="7" t="s">
        <v>4</v>
      </c>
      <c r="M2" s="7" t="s">
        <v>5</v>
      </c>
      <c r="N2" s="7" t="s">
        <v>6</v>
      </c>
      <c r="O2" s="7" t="s">
        <v>7</v>
      </c>
      <c r="P2" s="154"/>
      <c r="Q2" s="7" t="s">
        <v>4</v>
      </c>
      <c r="R2" s="7" t="s">
        <v>5</v>
      </c>
      <c r="S2" s="7" t="s">
        <v>6</v>
      </c>
      <c r="T2" s="7" t="s">
        <v>7</v>
      </c>
      <c r="U2" s="154"/>
      <c r="V2" s="7" t="s">
        <v>4</v>
      </c>
      <c r="W2" s="7" t="s">
        <v>5</v>
      </c>
      <c r="X2" s="7" t="s">
        <v>6</v>
      </c>
      <c r="Y2" s="7" t="s">
        <v>7</v>
      </c>
      <c r="Z2" s="154"/>
      <c r="AA2" s="7" t="s">
        <v>4</v>
      </c>
      <c r="AB2" s="7" t="s">
        <v>5</v>
      </c>
      <c r="AC2" s="7" t="s">
        <v>6</v>
      </c>
      <c r="AD2" s="7" t="s">
        <v>7</v>
      </c>
      <c r="AE2" s="154"/>
      <c r="AF2" s="7" t="s">
        <v>4</v>
      </c>
      <c r="AG2" s="7" t="s">
        <v>5</v>
      </c>
      <c r="AH2" s="7" t="s">
        <v>6</v>
      </c>
      <c r="AI2" s="7" t="s">
        <v>7</v>
      </c>
      <c r="AJ2" s="154"/>
      <c r="AK2" s="7" t="s">
        <v>4</v>
      </c>
      <c r="AL2" s="7" t="s">
        <v>5</v>
      </c>
      <c r="AM2" s="7" t="s">
        <v>6</v>
      </c>
      <c r="AN2" s="7" t="s">
        <v>7</v>
      </c>
      <c r="AO2" s="154"/>
      <c r="AP2" s="7" t="s">
        <v>4</v>
      </c>
      <c r="AQ2" s="7" t="s">
        <v>5</v>
      </c>
      <c r="AR2" s="7" t="s">
        <v>6</v>
      </c>
      <c r="AS2" s="7" t="s">
        <v>7</v>
      </c>
      <c r="AT2" s="154"/>
      <c r="AU2" s="7" t="s">
        <v>4</v>
      </c>
      <c r="AV2" s="7" t="s">
        <v>5</v>
      </c>
      <c r="AW2" s="7" t="s">
        <v>6</v>
      </c>
      <c r="AX2" s="7" t="s">
        <v>7</v>
      </c>
      <c r="AY2" s="154"/>
      <c r="AZ2" s="36">
        <v>2025</v>
      </c>
      <c r="BA2" s="36">
        <v>2026</v>
      </c>
      <c r="BB2" s="36">
        <v>2027</v>
      </c>
      <c r="BC2" s="36">
        <v>2028</v>
      </c>
      <c r="BD2" s="36">
        <v>2029</v>
      </c>
    </row>
    <row r="3" spans="1:58" x14ac:dyDescent="0.2">
      <c r="A3" s="10" t="s">
        <v>8</v>
      </c>
      <c r="B3" s="8">
        <f t="shared" ref="B3:E4" si="0">F10/B10-1</f>
        <v>3.8049166234832121E-2</v>
      </c>
      <c r="C3" s="8">
        <f t="shared" si="0"/>
        <v>2.7908062411267087E-2</v>
      </c>
      <c r="D3" s="8">
        <f t="shared" si="0"/>
        <v>1.1931287745294394E-2</v>
      </c>
      <c r="E3" s="8">
        <f t="shared" si="0"/>
        <v>2.6219124644306646E-2</v>
      </c>
      <c r="F3" s="9">
        <f>H14/G14-1</f>
        <v>2.5516860197403402E-2</v>
      </c>
      <c r="G3" s="42">
        <f t="shared" ref="G3:J4" si="1">J10/F10-1</f>
        <v>2.5856183357302998E-2</v>
      </c>
      <c r="H3" s="8">
        <f t="shared" si="1"/>
        <v>2.7727758750493381E-2</v>
      </c>
      <c r="I3" s="8">
        <f t="shared" si="1"/>
        <v>3.7357537069901525E-2</v>
      </c>
      <c r="J3" s="8">
        <f t="shared" si="1"/>
        <v>3.3557542730165091E-2</v>
      </c>
      <c r="K3" s="9">
        <f>I14/H14-1</f>
        <v>3.3989487262393148E-2</v>
      </c>
      <c r="L3" s="8">
        <f t="shared" ref="L3:N4" si="2">N10/J10-1</f>
        <v>3.5500965443874266E-2</v>
      </c>
      <c r="M3" s="8">
        <f t="shared" si="2"/>
        <v>4.4643855416022005E-2</v>
      </c>
      <c r="N3" s="8">
        <f t="shared" si="2"/>
        <v>4.1200381120881202E-2</v>
      </c>
      <c r="O3" s="10">
        <f>Q10/M10-1</f>
        <v>4.1428495640559726E-2</v>
      </c>
      <c r="P3" s="9">
        <f>J14/I14-1</f>
        <v>4.3097128629450365E-2</v>
      </c>
      <c r="Q3" s="42">
        <f t="shared" ref="Q3:T4" si="3">R10/N10-1</f>
        <v>2.8249862141465965E-2</v>
      </c>
      <c r="R3" s="8">
        <f t="shared" si="3"/>
        <v>1.1246156554064912E-2</v>
      </c>
      <c r="S3" s="8">
        <f t="shared" si="3"/>
        <v>8.9433831940255448E-3</v>
      </c>
      <c r="T3" s="8">
        <f t="shared" si="3"/>
        <v>-5.7124079412830264E-3</v>
      </c>
      <c r="U3" s="9">
        <f>K14/J14-1</f>
        <v>6.7537277188423062E-3</v>
      </c>
      <c r="V3" s="42">
        <f t="shared" ref="V3:Y4" si="4">V10/R10-1</f>
        <v>-8.9311129759241936E-3</v>
      </c>
      <c r="W3" s="42">
        <f t="shared" si="4"/>
        <v>-0.10498125512136158</v>
      </c>
      <c r="X3" s="42">
        <f t="shared" si="4"/>
        <v>-1.3083265236669694E-2</v>
      </c>
      <c r="Y3" s="42">
        <f t="shared" si="4"/>
        <v>-2.260926350662551E-3</v>
      </c>
      <c r="Z3" s="9">
        <f>L14/K14-1</f>
        <v>-3.469227507805539E-2</v>
      </c>
      <c r="AA3" s="42">
        <f t="shared" ref="AA3:AD4" si="5">Z10/V10-1</f>
        <v>4.3813147249520679E-3</v>
      </c>
      <c r="AB3" s="42">
        <f t="shared" si="5"/>
        <v>0.12585982777766347</v>
      </c>
      <c r="AC3" s="42">
        <f t="shared" si="5"/>
        <v>7.4209674511280355E-2</v>
      </c>
      <c r="AD3" s="42">
        <f t="shared" si="5"/>
        <v>6.8720212700574157E-2</v>
      </c>
      <c r="AE3" s="9">
        <f>M14/L14-1</f>
        <v>6.9425417306259174E-2</v>
      </c>
      <c r="AF3" s="42">
        <f t="shared" ref="AF3:AI4" si="6">AD10/Z10-1</f>
        <v>5.9420064459693611E-2</v>
      </c>
      <c r="AG3" s="42">
        <f t="shared" si="6"/>
        <v>4.9672728171405556E-2</v>
      </c>
      <c r="AH3" s="42">
        <f t="shared" si="6"/>
        <v>-5.6002215701971281E-3</v>
      </c>
      <c r="AI3" s="42">
        <f t="shared" si="6"/>
        <v>3.4534871519298349E-3</v>
      </c>
      <c r="AJ3" s="9">
        <f>N14/M14-1</f>
        <v>1.806771980080657E-2</v>
      </c>
      <c r="AK3" s="42">
        <f t="shared" ref="AK3:AN4" si="7">AH10/AD10-1</f>
        <v>2.4806310493916683E-2</v>
      </c>
      <c r="AL3" s="42">
        <f t="shared" si="7"/>
        <v>2.19487817093027E-2</v>
      </c>
      <c r="AM3" s="11">
        <f t="shared" si="7"/>
        <v>2.7938087418539093E-2</v>
      </c>
      <c r="AN3" s="11">
        <f t="shared" si="7"/>
        <v>1.4524342843759808E-2</v>
      </c>
      <c r="AO3" s="9">
        <f>O14/N14-1</f>
        <v>2.8542180010658669E-2</v>
      </c>
      <c r="AP3" s="11">
        <f t="shared" ref="AP3:AS4" si="8">AL10/AH10-1</f>
        <v>-2.093574940852716E-3</v>
      </c>
      <c r="AQ3" s="11">
        <f t="shared" si="8"/>
        <v>-1.8220007695832763E-3</v>
      </c>
      <c r="AR3" s="11">
        <f t="shared" si="8"/>
        <v>-8.4426212147880042E-3</v>
      </c>
      <c r="AS3" s="11">
        <f t="shared" si="8"/>
        <v>-2.5185704526615726E-3</v>
      </c>
      <c r="AT3" s="9">
        <f>P14/O14-1</f>
        <v>-4.4249112634326959E-3</v>
      </c>
      <c r="AU3" s="11">
        <f>AP10/AL10-1</f>
        <v>5.3670922044890546E-4</v>
      </c>
      <c r="AV3" s="11">
        <f>AQ10/AM10-1</f>
        <v>6.4361543311850511E-3</v>
      </c>
      <c r="AW3" s="146"/>
      <c r="AX3" s="147"/>
      <c r="AY3" s="136"/>
      <c r="AZ3" s="98">
        <v>1.0999999999999999E-2</v>
      </c>
      <c r="BA3" s="98">
        <v>2.1000000000000001E-2</v>
      </c>
      <c r="BB3" s="98">
        <v>2.1999999999999999E-2</v>
      </c>
      <c r="BC3" s="98">
        <v>2.1999999999999999E-2</v>
      </c>
      <c r="BD3" s="98">
        <v>2.1999999999999999E-2</v>
      </c>
    </row>
    <row r="4" spans="1:58" s="133" customFormat="1" x14ac:dyDescent="0.2">
      <c r="A4" s="13" t="s">
        <v>9</v>
      </c>
      <c r="B4" s="11">
        <f t="shared" si="0"/>
        <v>3.4031905694103415E-2</v>
      </c>
      <c r="C4" s="11">
        <f t="shared" si="0"/>
        <v>2.8944523560347601E-2</v>
      </c>
      <c r="D4" s="11">
        <f t="shared" si="0"/>
        <v>1.7272432627253087E-2</v>
      </c>
      <c r="E4" s="11">
        <f t="shared" si="0"/>
        <v>4.6813336076486411E-2</v>
      </c>
      <c r="F4" s="12">
        <f>H15/G15-1</f>
        <v>3.1751290827598977E-2</v>
      </c>
      <c r="G4" s="11">
        <f t="shared" si="1"/>
        <v>6.0402558773179571E-2</v>
      </c>
      <c r="H4" s="11">
        <f t="shared" si="1"/>
        <v>5.9508033648655978E-2</v>
      </c>
      <c r="I4" s="11">
        <f t="shared" si="1"/>
        <v>6.7384541834756728E-2</v>
      </c>
      <c r="J4" s="11">
        <f t="shared" si="1"/>
        <v>6.1949931140445891E-2</v>
      </c>
      <c r="K4" s="12">
        <f>I15/H15-1</f>
        <v>6.2002743551417439E-2</v>
      </c>
      <c r="L4" s="11">
        <f t="shared" si="2"/>
        <v>5.5903905884252092E-2</v>
      </c>
      <c r="M4" s="11">
        <f t="shared" si="2"/>
        <v>8.9093296579049408E-2</v>
      </c>
      <c r="N4" s="11">
        <f t="shared" si="2"/>
        <v>8.8332478962066308E-2</v>
      </c>
      <c r="O4" s="13">
        <f>Q11/M11-1</f>
        <v>9.0996581685665712E-2</v>
      </c>
      <c r="P4" s="12">
        <f>J15/I15-1</f>
        <v>8.2111868765837537E-2</v>
      </c>
      <c r="Q4" s="44">
        <f t="shared" si="3"/>
        <v>8.2678436175061876E-2</v>
      </c>
      <c r="R4" s="11">
        <f t="shared" si="3"/>
        <v>4.7917801060695764E-2</v>
      </c>
      <c r="S4" s="11">
        <f t="shared" si="3"/>
        <v>5.1631998128335743E-2</v>
      </c>
      <c r="T4" s="11">
        <f t="shared" si="3"/>
        <v>2.520531109743418E-2</v>
      </c>
      <c r="U4" s="12">
        <f>K15/J15-1</f>
        <v>5.0209063239618601E-2</v>
      </c>
      <c r="V4" s="44">
        <f t="shared" si="4"/>
        <v>2.2698228790002384E-2</v>
      </c>
      <c r="W4" s="44">
        <f t="shared" si="4"/>
        <v>-6.9843704901999315E-2</v>
      </c>
      <c r="X4" s="44">
        <f t="shared" si="4"/>
        <v>-9.5492488642567874E-3</v>
      </c>
      <c r="Y4" s="44">
        <f t="shared" si="4"/>
        <v>1.2982536872981676E-2</v>
      </c>
      <c r="Z4" s="12">
        <f>L15/K15-1</f>
        <v>-1.1589305252839188E-2</v>
      </c>
      <c r="AA4" s="44">
        <f t="shared" si="5"/>
        <v>1.4150646793059662E-2</v>
      </c>
      <c r="AB4" s="44">
        <f t="shared" si="5"/>
        <v>0.1474066736794688</v>
      </c>
      <c r="AC4" s="44">
        <f t="shared" si="5"/>
        <v>0.11372377148079371</v>
      </c>
      <c r="AD4" s="44">
        <f t="shared" si="5"/>
        <v>0.13513703176306513</v>
      </c>
      <c r="AE4" s="12">
        <f>M15/L15-1</f>
        <v>0.10468804428089729</v>
      </c>
      <c r="AF4" s="44">
        <f t="shared" si="6"/>
        <v>0.15895909682151466</v>
      </c>
      <c r="AG4" s="44">
        <f t="shared" si="6"/>
        <v>0.12549068213478831</v>
      </c>
      <c r="AH4" s="44">
        <f t="shared" si="6"/>
        <v>0.12400455214611683</v>
      </c>
      <c r="AI4" s="44">
        <f t="shared" si="6"/>
        <v>7.5425288228404108E-2</v>
      </c>
      <c r="AJ4" s="12">
        <f>N15/M15-1</f>
        <v>0.1181985541407653</v>
      </c>
      <c r="AK4" s="44">
        <f t="shared" si="7"/>
        <v>0.1128687180318404</v>
      </c>
      <c r="AL4" s="44">
        <f t="shared" si="7"/>
        <v>9.8450727100589885E-2</v>
      </c>
      <c r="AM4" s="13">
        <f t="shared" si="7"/>
        <v>4.3917503152189896E-2</v>
      </c>
      <c r="AN4" s="13">
        <f t="shared" si="7"/>
        <v>0.11225556309926588</v>
      </c>
      <c r="AO4" s="12">
        <f>O15/N15-1</f>
        <v>9.0658295400166455E-2</v>
      </c>
      <c r="AP4" s="13">
        <f t="shared" si="8"/>
        <v>-1.6452061954261854E-3</v>
      </c>
      <c r="AQ4" s="13">
        <f t="shared" si="8"/>
        <v>2.7193932381206487E-2</v>
      </c>
      <c r="AR4" s="13">
        <f t="shared" si="8"/>
        <v>2.8164051304395477E-2</v>
      </c>
      <c r="AS4" s="13">
        <f t="shared" si="8"/>
        <v>2.7903141467341408E-2</v>
      </c>
      <c r="AT4" s="12">
        <f>P15/O15-1</f>
        <v>2.1232583933775029E-2</v>
      </c>
      <c r="AU4" s="13">
        <f>AP11/AL11-1</f>
        <v>4.4851628528589593E-2</v>
      </c>
      <c r="AV4" s="13">
        <f>AQ11/AM11-1</f>
        <v>4.8663911852638408E-2</v>
      </c>
      <c r="AW4" s="146"/>
      <c r="AX4" s="147"/>
      <c r="AY4" s="138"/>
      <c r="AZ4" s="44">
        <v>4.3999999999999997E-2</v>
      </c>
      <c r="BA4" s="44">
        <v>4.7E-2</v>
      </c>
      <c r="BB4" s="44">
        <v>4.7E-2</v>
      </c>
      <c r="BC4" s="44">
        <v>4.5999999999999999E-2</v>
      </c>
      <c r="BD4" s="44">
        <v>4.7E-2</v>
      </c>
    </row>
    <row r="5" spans="1:58" x14ac:dyDescent="0.2">
      <c r="A5" s="13" t="s">
        <v>10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3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11">
        <f>S18/O18-1</f>
        <v>3.2750991900243109E-2</v>
      </c>
      <c r="S5" s="11">
        <f>T18/P18-1</f>
        <v>2.8639552604240448E-2</v>
      </c>
      <c r="T5" s="11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11">
        <f>AJ18/AF18-1</f>
        <v>5.0202973660954608E-2</v>
      </c>
      <c r="AN5" s="11">
        <f>AK18/AG18-1</f>
        <v>1.2213326561497428E-2</v>
      </c>
      <c r="AO5" s="14">
        <f>O21</f>
        <v>8.9379421953439175E-2</v>
      </c>
      <c r="AP5" s="11">
        <f>AL18/AH18-1</f>
        <v>7.5448675580862545E-3</v>
      </c>
      <c r="AQ5" s="11">
        <f>AM18/AI18-1</f>
        <v>8.4604122236411339E-3</v>
      </c>
      <c r="AR5" s="11">
        <f>AN18/AJ18-1</f>
        <v>9.5545885492447358E-3</v>
      </c>
      <c r="AS5" s="11">
        <f>AO18/AK18-1</f>
        <v>2.5165953580461142E-2</v>
      </c>
      <c r="AT5" s="14">
        <f>P21</f>
        <v>1.2657470981716212E-2</v>
      </c>
      <c r="AU5" s="45">
        <f>AP18/AL18-1</f>
        <v>3.3603466314114483E-2</v>
      </c>
      <c r="AV5" s="45">
        <f>AQ18/AM18-1</f>
        <v>3.7664614884864944E-2</v>
      </c>
      <c r="AW5" s="146"/>
      <c r="AX5" s="147"/>
      <c r="AY5" s="139"/>
      <c r="AZ5" s="44">
        <v>3.5000000000000003E-2</v>
      </c>
      <c r="BA5" s="44">
        <v>2.3E-2</v>
      </c>
      <c r="BB5" s="44">
        <v>2.1999999999999999E-2</v>
      </c>
      <c r="BC5" s="44">
        <v>2.1999999999999999E-2</v>
      </c>
      <c r="BD5" s="44">
        <v>2.1999999999999999E-2</v>
      </c>
    </row>
    <row r="6" spans="1:58" x14ac:dyDescent="0.2">
      <c r="A6" s="16" t="s">
        <v>11</v>
      </c>
      <c r="B6" s="16">
        <f>F25-1</f>
        <v>-5.0000000000000044E-3</v>
      </c>
      <c r="C6" s="16">
        <f>G25-1</f>
        <v>9.9999999999988987E-4</v>
      </c>
      <c r="D6" s="16">
        <f>H25-1</f>
        <v>6.0000000000000053E-3</v>
      </c>
      <c r="E6" s="16">
        <f>I25-1</f>
        <v>2.0000000000000018E-2</v>
      </c>
      <c r="F6" s="17">
        <f>H28-1</f>
        <v>6.0000000000000053E-3</v>
      </c>
      <c r="G6" s="15">
        <f>J25-1</f>
        <v>2.200000000000002E-2</v>
      </c>
      <c r="H6" s="15">
        <f>K25-1</f>
        <v>2.8000000000000025E-2</v>
      </c>
      <c r="I6" s="15">
        <f>L25-1</f>
        <v>3.2000000000000028E-2</v>
      </c>
      <c r="J6" s="15">
        <f>M25-1</f>
        <v>2.6000000000000023E-2</v>
      </c>
      <c r="K6" s="17">
        <f>I28-1</f>
        <v>2.6999999999999913E-2</v>
      </c>
      <c r="L6" s="15">
        <f>N25-1</f>
        <v>3.6000000000000032E-2</v>
      </c>
      <c r="M6" s="15">
        <f>O25-1</f>
        <v>3.6999999999999922E-2</v>
      </c>
      <c r="N6" s="15">
        <f>P25-1</f>
        <v>4.0000000000000036E-2</v>
      </c>
      <c r="O6" s="16">
        <f>Q25-1</f>
        <v>3.6000000000000032E-2</v>
      </c>
      <c r="P6" s="18">
        <f>J28-1</f>
        <v>3.6999999999999922E-2</v>
      </c>
      <c r="Q6" s="46">
        <f>R25-1</f>
        <v>6.2000000000000055E-2</v>
      </c>
      <c r="R6" s="15">
        <f>S25-1</f>
        <v>4.2000000000000037E-2</v>
      </c>
      <c r="S6" s="15">
        <f>T25-1</f>
        <v>3.6000000000000032E-2</v>
      </c>
      <c r="T6" s="15">
        <f>U25-1</f>
        <v>3.6000000000000032E-2</v>
      </c>
      <c r="U6" s="18">
        <f>K28-1</f>
        <v>4.2999999999999927E-2</v>
      </c>
      <c r="V6" s="46">
        <f>V25-1</f>
        <v>3.400000000000003E-2</v>
      </c>
      <c r="W6" s="46">
        <f>W25-1</f>
        <v>2.4000000000000021E-2</v>
      </c>
      <c r="X6" s="46">
        <f>X25-1</f>
        <v>1.8000000000000016E-2</v>
      </c>
      <c r="Y6" s="46">
        <f>Y25-1</f>
        <v>2.0999999999999908E-2</v>
      </c>
      <c r="Z6" s="18">
        <f>L28-1</f>
        <v>2.4000000000000021E-2</v>
      </c>
      <c r="AA6" s="46">
        <f>Z25-1</f>
        <v>0</v>
      </c>
      <c r="AB6" s="46">
        <f>AA25-1</f>
        <v>1.8999999999999906E-2</v>
      </c>
      <c r="AC6" s="46">
        <f>AB25-1</f>
        <v>3.8000000000000034E-2</v>
      </c>
      <c r="AD6" s="46">
        <f>AC25-1</f>
        <v>6.899999999999995E-2</v>
      </c>
      <c r="AE6" s="18">
        <f>M28-1</f>
        <v>3.2999999999999918E-2</v>
      </c>
      <c r="AF6" s="46">
        <f>AD25-1</f>
        <v>6.0999999999999943E-2</v>
      </c>
      <c r="AG6" s="46">
        <f>AE25-1</f>
        <v>9.8000000000000087E-2</v>
      </c>
      <c r="AH6" s="46">
        <f>AF25-1</f>
        <v>0.13700000000000001</v>
      </c>
      <c r="AI6" s="46">
        <f>AG25-1</f>
        <v>9.4999999999999973E-2</v>
      </c>
      <c r="AJ6" s="18">
        <f>N28-1</f>
        <v>9.8000000000000087E-2</v>
      </c>
      <c r="AK6" s="46">
        <f>AH25-1</f>
        <v>4.2999999999999927E-2</v>
      </c>
      <c r="AL6" s="46">
        <f>AI25-1</f>
        <v>9.2999999999999972E-2</v>
      </c>
      <c r="AM6" s="46">
        <f>AJ25-1</f>
        <v>9.9999999999988987E-4</v>
      </c>
      <c r="AN6" s="46">
        <f>AK25-1</f>
        <v>0.10899999999999999</v>
      </c>
      <c r="AO6" s="18">
        <f>O28-1</f>
        <v>6.0000000000000053E-2</v>
      </c>
      <c r="AP6" s="46">
        <f>AL25-1</f>
        <v>2.0000000000000018E-3</v>
      </c>
      <c r="AQ6" s="46">
        <f>AM25-1</f>
        <v>2.6999999999999913E-2</v>
      </c>
      <c r="AR6" s="46">
        <f>AN25-1</f>
        <v>3.8999999999999924E-2</v>
      </c>
      <c r="AS6" s="46">
        <f>AO25-1</f>
        <v>3.2000000000000028E-2</v>
      </c>
      <c r="AT6" s="18">
        <f>P28-1</f>
        <v>2.6000000000000023E-2</v>
      </c>
      <c r="AU6" s="46">
        <f>AP25-1</f>
        <v>4.8000000000000043E-2</v>
      </c>
      <c r="AV6" s="46">
        <f>AQ25-1</f>
        <v>3.0999999999999917E-2</v>
      </c>
      <c r="AW6" s="146"/>
      <c r="AX6" s="147"/>
      <c r="AY6" s="140"/>
      <c r="AZ6" s="46">
        <v>3.3000000000000002E-2</v>
      </c>
      <c r="BA6" s="46">
        <v>2.5000000000000001E-2</v>
      </c>
      <c r="BB6" s="46">
        <v>2.5000000000000001E-2</v>
      </c>
      <c r="BC6" s="46">
        <v>2.4E-2</v>
      </c>
      <c r="BD6" s="46">
        <v>2.4E-2</v>
      </c>
    </row>
    <row r="7" spans="1:58" s="2" customFormat="1" ht="15" x14ac:dyDescent="0.25">
      <c r="A7" s="4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107"/>
      <c r="R7" s="107"/>
      <c r="S7" s="107"/>
      <c r="T7" s="107"/>
      <c r="U7" s="54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21"/>
    </row>
    <row r="8" spans="1:58" s="2" customFormat="1" ht="15" x14ac:dyDescent="0.25">
      <c r="A8" s="122" t="s">
        <v>12</v>
      </c>
      <c r="B8" s="54"/>
      <c r="C8" s="54"/>
      <c r="D8" s="123"/>
      <c r="E8" s="123"/>
      <c r="F8" s="123"/>
      <c r="G8" s="123"/>
      <c r="H8" s="123"/>
      <c r="I8" s="12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124"/>
      <c r="Z8" s="54"/>
      <c r="AA8" s="54"/>
      <c r="AB8" s="54"/>
      <c r="AC8" s="54"/>
      <c r="AD8" s="54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21"/>
      <c r="AZ8" s="120"/>
      <c r="BA8" s="118"/>
      <c r="BB8" s="118"/>
      <c r="BC8" s="118"/>
      <c r="BD8" s="118"/>
    </row>
    <row r="9" spans="1:58" ht="12.95" customHeight="1" x14ac:dyDescent="0.25">
      <c r="A9" s="53" t="s">
        <v>13</v>
      </c>
      <c r="B9" s="37" t="s">
        <v>14</v>
      </c>
      <c r="C9" s="37" t="s">
        <v>15</v>
      </c>
      <c r="D9" s="37" t="s">
        <v>16</v>
      </c>
      <c r="E9" s="37" t="s">
        <v>17</v>
      </c>
      <c r="F9" s="37" t="s">
        <v>18</v>
      </c>
      <c r="G9" s="53" t="s">
        <v>19</v>
      </c>
      <c r="H9" s="37" t="s">
        <v>20</v>
      </c>
      <c r="I9" s="37" t="s">
        <v>21</v>
      </c>
      <c r="J9" s="37" t="s">
        <v>22</v>
      </c>
      <c r="K9" s="37" t="s">
        <v>23</v>
      </c>
      <c r="L9" s="37" t="s">
        <v>24</v>
      </c>
      <c r="M9" s="53" t="s">
        <v>25</v>
      </c>
      <c r="N9" s="37" t="s">
        <v>26</v>
      </c>
      <c r="O9" s="37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53" t="s">
        <v>120</v>
      </c>
      <c r="AE9" s="53" t="s">
        <v>121</v>
      </c>
      <c r="AF9" s="53" t="s">
        <v>122</v>
      </c>
      <c r="AG9" s="53" t="s">
        <v>123</v>
      </c>
      <c r="AH9" s="53" t="s">
        <v>124</v>
      </c>
      <c r="AI9" s="53" t="s">
        <v>125</v>
      </c>
      <c r="AJ9" s="53" t="s">
        <v>126</v>
      </c>
      <c r="AK9" s="53" t="s">
        <v>127</v>
      </c>
      <c r="AL9" s="53" t="s">
        <v>128</v>
      </c>
      <c r="AM9" s="53" t="s">
        <v>129</v>
      </c>
      <c r="AN9" s="53" t="s">
        <v>131</v>
      </c>
      <c r="AO9" s="53" t="s">
        <v>135</v>
      </c>
      <c r="AP9" s="53" t="s">
        <v>136</v>
      </c>
      <c r="AQ9" s="53" t="s">
        <v>139</v>
      </c>
      <c r="AR9" s="134"/>
      <c r="AS9" s="134"/>
      <c r="AT9" s="134"/>
      <c r="AV9" s="107"/>
      <c r="AW9" s="107"/>
      <c r="AX9" s="107"/>
      <c r="AY9" s="119"/>
      <c r="AZ9" s="120"/>
      <c r="BA9" s="120"/>
      <c r="BB9" s="118"/>
      <c r="BC9" s="118"/>
      <c r="BD9" s="118"/>
    </row>
    <row r="10" spans="1:58" s="181" customFormat="1" ht="15" x14ac:dyDescent="0.25">
      <c r="A10" s="176" t="s">
        <v>130</v>
      </c>
      <c r="B10" s="177">
        <v>6676940</v>
      </c>
      <c r="C10" s="177">
        <v>6764676</v>
      </c>
      <c r="D10" s="177">
        <v>6874698</v>
      </c>
      <c r="E10" s="177">
        <v>6859840</v>
      </c>
      <c r="F10" s="177">
        <v>6930992</v>
      </c>
      <c r="G10" s="177">
        <v>6953465</v>
      </c>
      <c r="H10" s="177">
        <v>6956722</v>
      </c>
      <c r="I10" s="177">
        <v>7039699</v>
      </c>
      <c r="J10" s="177">
        <v>7110201</v>
      </c>
      <c r="K10" s="177">
        <v>7146269</v>
      </c>
      <c r="L10" s="177">
        <v>7216608</v>
      </c>
      <c r="M10" s="177">
        <v>7275934</v>
      </c>
      <c r="N10" s="177">
        <v>7362620</v>
      </c>
      <c r="O10" s="177">
        <v>7465306</v>
      </c>
      <c r="P10" s="177">
        <v>7513935</v>
      </c>
      <c r="Q10" s="177">
        <v>7577365</v>
      </c>
      <c r="R10" s="177">
        <v>7570613</v>
      </c>
      <c r="S10" s="177">
        <v>7549262</v>
      </c>
      <c r="T10" s="177">
        <v>7581135</v>
      </c>
      <c r="U10" s="177">
        <v>7534080</v>
      </c>
      <c r="V10" s="177">
        <v>7502999</v>
      </c>
      <c r="W10" s="177">
        <v>6756731</v>
      </c>
      <c r="X10" s="177">
        <v>7481949</v>
      </c>
      <c r="Y10" s="177">
        <v>7517046</v>
      </c>
      <c r="Z10" s="177">
        <v>7535872</v>
      </c>
      <c r="AA10" s="177">
        <v>7607132</v>
      </c>
      <c r="AB10" s="177">
        <v>8037182</v>
      </c>
      <c r="AC10" s="177">
        <v>8033619</v>
      </c>
      <c r="AD10" s="177">
        <v>7983654</v>
      </c>
      <c r="AE10" s="177">
        <v>7984999</v>
      </c>
      <c r="AF10" s="177">
        <v>7992172</v>
      </c>
      <c r="AG10" s="177">
        <v>8061363</v>
      </c>
      <c r="AH10" s="177">
        <v>8181699</v>
      </c>
      <c r="AI10" s="177">
        <v>8160260</v>
      </c>
      <c r="AJ10" s="177">
        <v>8215458</v>
      </c>
      <c r="AK10" s="177">
        <v>8178449</v>
      </c>
      <c r="AL10" s="177">
        <v>8164570</v>
      </c>
      <c r="AM10" s="177">
        <v>8145392</v>
      </c>
      <c r="AN10" s="177">
        <v>8146098</v>
      </c>
      <c r="AO10" s="177">
        <v>8157851</v>
      </c>
      <c r="AP10" s="176">
        <v>8168952</v>
      </c>
      <c r="AQ10" s="178">
        <v>8197817</v>
      </c>
      <c r="AR10" s="179"/>
      <c r="AS10" s="180"/>
      <c r="AT10" s="177"/>
      <c r="AV10" s="182"/>
      <c r="AW10" s="176"/>
      <c r="AX10" s="183"/>
      <c r="AY10" s="184"/>
      <c r="AZ10" s="125"/>
      <c r="BA10" s="125"/>
      <c r="BB10" s="185"/>
      <c r="BC10" s="185"/>
      <c r="BD10" s="185"/>
    </row>
    <row r="11" spans="1:58" s="181" customFormat="1" ht="15" x14ac:dyDescent="0.25">
      <c r="A11" s="176" t="s">
        <v>33</v>
      </c>
      <c r="B11" s="177">
        <v>5830558</v>
      </c>
      <c r="C11" s="177">
        <v>5911861</v>
      </c>
      <c r="D11" s="177">
        <v>6004134</v>
      </c>
      <c r="E11" s="177">
        <v>5973661</v>
      </c>
      <c r="F11" s="177">
        <v>6028983</v>
      </c>
      <c r="G11" s="177">
        <v>6082977</v>
      </c>
      <c r="H11" s="177">
        <v>6107840</v>
      </c>
      <c r="I11" s="177">
        <v>6253308</v>
      </c>
      <c r="J11" s="177">
        <v>6393149</v>
      </c>
      <c r="K11" s="177">
        <v>6444963</v>
      </c>
      <c r="L11" s="177">
        <v>6519414</v>
      </c>
      <c r="M11" s="177">
        <v>6640700</v>
      </c>
      <c r="N11" s="177">
        <v>6750551</v>
      </c>
      <c r="O11" s="177">
        <v>7019166</v>
      </c>
      <c r="P11" s="177">
        <v>7095290</v>
      </c>
      <c r="Q11" s="177">
        <v>7244981</v>
      </c>
      <c r="R11" s="177">
        <v>7308676</v>
      </c>
      <c r="S11" s="177">
        <v>7355509</v>
      </c>
      <c r="T11" s="177">
        <v>7461634</v>
      </c>
      <c r="U11" s="177">
        <v>7427593</v>
      </c>
      <c r="V11" s="177">
        <v>7474570</v>
      </c>
      <c r="W11" s="177">
        <v>6841773</v>
      </c>
      <c r="X11" s="177">
        <v>7390381</v>
      </c>
      <c r="Y11" s="177">
        <v>7524022</v>
      </c>
      <c r="Z11" s="177">
        <v>7580340</v>
      </c>
      <c r="AA11" s="177">
        <v>7850296</v>
      </c>
      <c r="AB11" s="177">
        <v>8230843</v>
      </c>
      <c r="AC11" s="177">
        <v>8540796</v>
      </c>
      <c r="AD11" s="177">
        <v>8785304</v>
      </c>
      <c r="AE11" s="177">
        <v>8835435</v>
      </c>
      <c r="AF11" s="177">
        <v>9251505</v>
      </c>
      <c r="AG11" s="177">
        <v>9184988</v>
      </c>
      <c r="AH11" s="177">
        <v>9776890</v>
      </c>
      <c r="AI11" s="177">
        <v>9705290</v>
      </c>
      <c r="AJ11" s="177">
        <v>9657808</v>
      </c>
      <c r="AK11" s="177">
        <v>10216054</v>
      </c>
      <c r="AL11" s="177">
        <v>9760805</v>
      </c>
      <c r="AM11" s="177">
        <v>9969215</v>
      </c>
      <c r="AN11" s="177">
        <v>9929811</v>
      </c>
      <c r="AO11" s="177">
        <v>10501114</v>
      </c>
      <c r="AP11" s="176">
        <v>10198593</v>
      </c>
      <c r="AQ11" s="178">
        <v>10454356</v>
      </c>
      <c r="AR11" s="179"/>
      <c r="AS11" s="177"/>
      <c r="AT11" s="177"/>
      <c r="AV11" s="182"/>
      <c r="AW11" s="176"/>
      <c r="AX11" s="183"/>
      <c r="AY11" s="184"/>
      <c r="AZ11" s="125"/>
      <c r="BA11" s="125"/>
      <c r="BB11" s="186"/>
      <c r="BC11" s="186"/>
      <c r="BD11" s="187"/>
    </row>
    <row r="12" spans="1:58" s="181" customFormat="1" ht="18.75" customHeight="1" x14ac:dyDescent="0.25">
      <c r="A12" s="132" t="s">
        <v>109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8"/>
      <c r="M12" s="188"/>
      <c r="N12" s="187"/>
      <c r="O12" s="187"/>
      <c r="P12" s="189"/>
      <c r="Q12" s="189"/>
      <c r="R12" s="189"/>
      <c r="S12" s="189"/>
      <c r="T12" s="189"/>
      <c r="U12" s="189"/>
      <c r="V12" s="82"/>
      <c r="W12" s="189"/>
      <c r="X12" s="189"/>
      <c r="Y12" s="189"/>
      <c r="Z12" s="189"/>
      <c r="AA12" s="190"/>
      <c r="AB12" s="189"/>
      <c r="AC12" s="189"/>
      <c r="AD12" s="126"/>
      <c r="AE12" s="191"/>
      <c r="AF12" s="192"/>
      <c r="AG12" s="189"/>
      <c r="AH12" s="193"/>
      <c r="AI12" s="189"/>
      <c r="AJ12" s="189"/>
      <c r="AK12" s="189"/>
      <c r="AL12" s="189"/>
      <c r="AM12" s="127"/>
      <c r="AN12" s="127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4"/>
      <c r="AZ12" s="125"/>
      <c r="BA12" s="125"/>
      <c r="BB12" s="186"/>
      <c r="BC12" s="186"/>
      <c r="BD12" s="187"/>
    </row>
    <row r="13" spans="1:58" s="181" customFormat="1" ht="15" x14ac:dyDescent="0.25">
      <c r="A13" s="194" t="s">
        <v>34</v>
      </c>
      <c r="B13" s="195"/>
      <c r="C13" s="195"/>
      <c r="D13" s="195"/>
      <c r="E13" s="195"/>
      <c r="F13" s="187"/>
      <c r="G13" s="196">
        <v>2015</v>
      </c>
      <c r="H13" s="197">
        <v>2016</v>
      </c>
      <c r="I13" s="197">
        <v>2017</v>
      </c>
      <c r="J13" s="197">
        <v>2018</v>
      </c>
      <c r="K13" s="197">
        <v>2019</v>
      </c>
      <c r="L13" s="197">
        <v>2020</v>
      </c>
      <c r="M13" s="196">
        <v>2021</v>
      </c>
      <c r="N13" s="197">
        <v>2022</v>
      </c>
      <c r="O13" s="197">
        <v>2023</v>
      </c>
      <c r="P13" s="196">
        <v>2024</v>
      </c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93"/>
      <c r="AI13" s="187"/>
      <c r="AJ13" s="187"/>
      <c r="AK13" s="187"/>
      <c r="AL13" s="187"/>
      <c r="AM13" s="128"/>
      <c r="AN13" s="127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98"/>
      <c r="BA13" s="129"/>
      <c r="BB13" s="199"/>
      <c r="BC13" s="199"/>
      <c r="BD13" s="187"/>
    </row>
    <row r="14" spans="1:58" s="181" customFormat="1" ht="15" x14ac:dyDescent="0.25">
      <c r="A14" s="176" t="s">
        <v>130</v>
      </c>
      <c r="B14" s="195"/>
      <c r="C14" s="195"/>
      <c r="D14" s="195"/>
      <c r="E14" s="195"/>
      <c r="F14" s="187"/>
      <c r="G14" s="177">
        <v>27187671</v>
      </c>
      <c r="H14" s="177">
        <v>27881415</v>
      </c>
      <c r="I14" s="177">
        <v>28829090</v>
      </c>
      <c r="J14" s="177">
        <v>30071541</v>
      </c>
      <c r="K14" s="177">
        <v>30274636</v>
      </c>
      <c r="L14" s="177">
        <v>29224340</v>
      </c>
      <c r="M14" s="177">
        <v>31253252</v>
      </c>
      <c r="N14" s="177">
        <v>31817927</v>
      </c>
      <c r="O14" s="177">
        <v>32726080</v>
      </c>
      <c r="P14" s="177">
        <v>32581270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7"/>
      <c r="BA14" s="195"/>
      <c r="BB14" s="200"/>
      <c r="BC14" s="200"/>
      <c r="BD14" s="200"/>
      <c r="BE14" s="201"/>
      <c r="BF14" s="201"/>
    </row>
    <row r="15" spans="1:58" s="181" customFormat="1" ht="15" x14ac:dyDescent="0.25">
      <c r="A15" s="176" t="s">
        <v>33</v>
      </c>
      <c r="B15" s="195"/>
      <c r="C15" s="195"/>
      <c r="D15" s="195"/>
      <c r="E15" s="195"/>
      <c r="F15" s="187"/>
      <c r="G15" s="177">
        <v>23744263</v>
      </c>
      <c r="H15" s="177">
        <v>24498174</v>
      </c>
      <c r="I15" s="177">
        <v>26017128</v>
      </c>
      <c r="J15" s="177">
        <v>28153443</v>
      </c>
      <c r="K15" s="177">
        <v>29567001</v>
      </c>
      <c r="L15" s="177">
        <v>29224340</v>
      </c>
      <c r="M15" s="177">
        <v>32283779</v>
      </c>
      <c r="N15" s="177">
        <v>36099675</v>
      </c>
      <c r="O15" s="177">
        <v>39372410</v>
      </c>
      <c r="P15" s="177">
        <v>40208388</v>
      </c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</row>
    <row r="16" spans="1:58" s="181" customFormat="1" ht="15" x14ac:dyDescent="0.25">
      <c r="A16" s="132" t="s">
        <v>108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</row>
    <row r="17" spans="1:56" s="181" customFormat="1" x14ac:dyDescent="0.2">
      <c r="A17" s="194" t="s">
        <v>35</v>
      </c>
      <c r="B17" s="196" t="s">
        <v>14</v>
      </c>
      <c r="C17" s="196" t="s">
        <v>15</v>
      </c>
      <c r="D17" s="196" t="s">
        <v>16</v>
      </c>
      <c r="E17" s="196" t="s">
        <v>17</v>
      </c>
      <c r="F17" s="196" t="s">
        <v>18</v>
      </c>
      <c r="G17" s="196" t="s">
        <v>19</v>
      </c>
      <c r="H17" s="196" t="s">
        <v>20</v>
      </c>
      <c r="I17" s="196" t="s">
        <v>21</v>
      </c>
      <c r="J17" s="196" t="s">
        <v>22</v>
      </c>
      <c r="K17" s="196" t="s">
        <v>23</v>
      </c>
      <c r="L17" s="196" t="s">
        <v>24</v>
      </c>
      <c r="M17" s="196" t="s">
        <v>25</v>
      </c>
      <c r="N17" s="196" t="s">
        <v>26</v>
      </c>
      <c r="O17" s="196" t="s">
        <v>27</v>
      </c>
      <c r="P17" s="196" t="s">
        <v>28</v>
      </c>
      <c r="Q17" s="196" t="s">
        <v>29</v>
      </c>
      <c r="R17" s="197" t="s">
        <v>30</v>
      </c>
      <c r="S17" s="197" t="s">
        <v>31</v>
      </c>
      <c r="T17" s="197" t="s">
        <v>32</v>
      </c>
      <c r="U17" s="197" t="s">
        <v>97</v>
      </c>
      <c r="V17" s="197" t="s">
        <v>101</v>
      </c>
      <c r="W17" s="197" t="s">
        <v>103</v>
      </c>
      <c r="X17" s="197" t="s">
        <v>104</v>
      </c>
      <c r="Y17" s="197" t="s">
        <v>105</v>
      </c>
      <c r="Z17" s="197" t="s">
        <v>115</v>
      </c>
      <c r="AA17" s="197" t="s">
        <v>117</v>
      </c>
      <c r="AB17" s="197" t="s">
        <v>118</v>
      </c>
      <c r="AC17" s="197" t="s">
        <v>119</v>
      </c>
      <c r="AD17" s="196" t="s">
        <v>120</v>
      </c>
      <c r="AE17" s="196" t="s">
        <v>121</v>
      </c>
      <c r="AF17" s="196" t="s">
        <v>122</v>
      </c>
      <c r="AG17" s="196" t="s">
        <v>123</v>
      </c>
      <c r="AH17" s="196" t="s">
        <v>124</v>
      </c>
      <c r="AI17" s="196" t="s">
        <v>125</v>
      </c>
      <c r="AJ17" s="196" t="s">
        <v>126</v>
      </c>
      <c r="AK17" s="196" t="s">
        <v>127</v>
      </c>
      <c r="AL17" s="196" t="s">
        <v>128</v>
      </c>
      <c r="AM17" s="196" t="s">
        <v>129</v>
      </c>
      <c r="AN17" s="196" t="s">
        <v>131</v>
      </c>
      <c r="AO17" s="196" t="s">
        <v>135</v>
      </c>
      <c r="AP17" s="196" t="s">
        <v>136</v>
      </c>
      <c r="AQ17" s="196" t="s">
        <v>139</v>
      </c>
      <c r="AR17" s="196"/>
      <c r="AS17" s="196"/>
      <c r="AT17" s="196"/>
      <c r="AU17" s="195"/>
      <c r="AV17" s="195"/>
      <c r="AW17" s="195"/>
      <c r="AX17" s="195"/>
      <c r="AY17" s="195"/>
      <c r="BB17" s="187"/>
      <c r="BC17" s="187"/>
      <c r="BD17" s="187"/>
    </row>
    <row r="18" spans="1:56" s="181" customFormat="1" ht="12.95" customHeight="1" x14ac:dyDescent="0.25">
      <c r="A18" s="176" t="s">
        <v>36</v>
      </c>
      <c r="B18" s="193">
        <v>20567.5</v>
      </c>
      <c r="C18" s="193">
        <v>20878.5</v>
      </c>
      <c r="D18" s="193">
        <v>20595.8</v>
      </c>
      <c r="E18" s="193">
        <v>20577.7</v>
      </c>
      <c r="F18" s="193">
        <v>20476</v>
      </c>
      <c r="G18" s="193">
        <v>20732.7</v>
      </c>
      <c r="H18" s="193">
        <v>20641.900000000001</v>
      </c>
      <c r="I18" s="193">
        <v>20885.099999999999</v>
      </c>
      <c r="J18" s="193">
        <v>21128.1</v>
      </c>
      <c r="K18" s="193">
        <v>21374.400000000001</v>
      </c>
      <c r="L18" s="193">
        <v>21237.599999999999</v>
      </c>
      <c r="M18" s="193">
        <v>21420</v>
      </c>
      <c r="N18" s="193">
        <v>21548.9</v>
      </c>
      <c r="O18" s="193">
        <v>21877.200000000001</v>
      </c>
      <c r="P18" s="193">
        <v>21850.9</v>
      </c>
      <c r="Q18" s="193">
        <v>22041.4</v>
      </c>
      <c r="R18" s="193">
        <v>22174.2</v>
      </c>
      <c r="S18" s="193">
        <v>22593.7</v>
      </c>
      <c r="T18" s="193">
        <v>22476.7</v>
      </c>
      <c r="U18" s="193">
        <v>22528.799999999999</v>
      </c>
      <c r="V18" s="193">
        <v>22604.7</v>
      </c>
      <c r="W18" s="193">
        <v>22498</v>
      </c>
      <c r="X18" s="193">
        <v>22476.799999999999</v>
      </c>
      <c r="Y18" s="193">
        <v>22390.400000000001</v>
      </c>
      <c r="Z18" s="193">
        <v>22576.799999999999</v>
      </c>
      <c r="AA18" s="193">
        <v>23021.8</v>
      </c>
      <c r="AB18" s="193">
        <v>23329.4</v>
      </c>
      <c r="AC18" s="193">
        <v>23989.200000000001</v>
      </c>
      <c r="AD18" s="193">
        <v>24660.1</v>
      </c>
      <c r="AE18" s="193">
        <v>26798.5</v>
      </c>
      <c r="AF18" s="195">
        <v>28402.7</v>
      </c>
      <c r="AG18" s="193">
        <v>29140.3</v>
      </c>
      <c r="AH18" s="193">
        <v>29503.5</v>
      </c>
      <c r="AI18" s="195">
        <v>29915.8</v>
      </c>
      <c r="AJ18" s="195">
        <v>29828.6</v>
      </c>
      <c r="AK18" s="202">
        <v>29496.2</v>
      </c>
      <c r="AL18" s="195">
        <v>29726.1</v>
      </c>
      <c r="AM18" s="195">
        <v>30168.9</v>
      </c>
      <c r="AN18" s="195">
        <v>30113.599999999999</v>
      </c>
      <c r="AO18" s="195">
        <v>30238.5</v>
      </c>
      <c r="AP18" s="195">
        <v>30725</v>
      </c>
      <c r="AQ18" s="195">
        <v>31305.200000000001</v>
      </c>
      <c r="AR18" s="195"/>
      <c r="AS18" s="195"/>
      <c r="AT18" s="195"/>
      <c r="AV18" s="195"/>
      <c r="AW18" s="195"/>
      <c r="AX18" s="195"/>
      <c r="AY18" s="195"/>
      <c r="BB18" s="187"/>
      <c r="BC18" s="187"/>
      <c r="BD18" s="187"/>
    </row>
    <row r="19" spans="1:56" s="181" customFormat="1" x14ac:dyDescent="0.2">
      <c r="A19" s="203" t="s">
        <v>110</v>
      </c>
      <c r="B19" s="187"/>
      <c r="C19" s="187"/>
      <c r="D19" s="187"/>
      <c r="E19" s="187"/>
      <c r="F19" s="129">
        <f>F18/B18-1</f>
        <v>-4.4487662574449471E-3</v>
      </c>
      <c r="G19" s="129">
        <f t="shared" ref="G19:N19" si="9">G18/C18-1</f>
        <v>-6.9832602916876096E-3</v>
      </c>
      <c r="H19" s="129">
        <f t="shared" si="9"/>
        <v>2.2383204342633078E-3</v>
      </c>
      <c r="I19" s="129">
        <f t="shared" si="9"/>
        <v>1.4938501387424141E-2</v>
      </c>
      <c r="J19" s="129">
        <f t="shared" si="9"/>
        <v>3.1847040437585461E-2</v>
      </c>
      <c r="K19" s="129">
        <f t="shared" si="9"/>
        <v>3.0951106223501945E-2</v>
      </c>
      <c r="L19" s="129">
        <f t="shared" si="9"/>
        <v>2.8858777535013536E-2</v>
      </c>
      <c r="M19" s="129">
        <f t="shared" si="9"/>
        <v>2.5611560394731336E-2</v>
      </c>
      <c r="N19" s="129">
        <f t="shared" si="9"/>
        <v>1.9916603953976209E-2</v>
      </c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87"/>
      <c r="AS19" s="187"/>
      <c r="AT19" s="187"/>
      <c r="AU19" s="187"/>
      <c r="AV19" s="187"/>
      <c r="AW19" s="187"/>
      <c r="AX19" s="187"/>
      <c r="AY19" s="187"/>
      <c r="AZ19" s="195"/>
      <c r="BA19" s="187"/>
      <c r="BB19" s="187"/>
      <c r="BC19" s="187"/>
      <c r="BD19" s="187"/>
    </row>
    <row r="20" spans="1:56" s="181" customFormat="1" x14ac:dyDescent="0.2">
      <c r="A20" s="194" t="s">
        <v>37</v>
      </c>
      <c r="B20" s="195"/>
      <c r="C20" s="195"/>
      <c r="D20" s="195"/>
      <c r="E20" s="195"/>
      <c r="F20" s="187"/>
      <c r="G20" s="196">
        <v>2015</v>
      </c>
      <c r="H20" s="196">
        <v>2016</v>
      </c>
      <c r="I20" s="196">
        <v>2017</v>
      </c>
      <c r="J20" s="196">
        <v>2018</v>
      </c>
      <c r="K20" s="196">
        <v>2019</v>
      </c>
      <c r="L20" s="196">
        <v>2020</v>
      </c>
      <c r="M20" s="196">
        <v>2021</v>
      </c>
      <c r="N20" s="196">
        <v>2022</v>
      </c>
      <c r="O20" s="196">
        <v>2023</v>
      </c>
      <c r="P20" s="196">
        <v>2024</v>
      </c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</row>
    <row r="21" spans="1:56" s="181" customFormat="1" ht="24.6" customHeight="1" x14ac:dyDescent="0.2">
      <c r="A21" s="176" t="s">
        <v>38</v>
      </c>
      <c r="B21" s="195"/>
      <c r="C21" s="195"/>
      <c r="D21" s="195"/>
      <c r="E21" s="195"/>
      <c r="F21" s="204"/>
      <c r="G21" s="68">
        <v>2E-3</v>
      </c>
      <c r="H21" s="68">
        <f>SUM(F18:I18)/SUM(B18:E18)-1</f>
        <v>1.4064476304020967E-3</v>
      </c>
      <c r="I21" s="68">
        <f>SUM(J18:M18)/SUM(F18:I18)-1</f>
        <v>2.930294902925823E-2</v>
      </c>
      <c r="J21" s="68">
        <f>SUM(N18:Q18)/SUM(J18:M18)-1</f>
        <v>2.5344028482822356E-2</v>
      </c>
      <c r="K21" s="68">
        <f>SUM(R18:U18)/SUM(N18:Q18)-1</f>
        <v>2.811549455784812E-2</v>
      </c>
      <c r="L21" s="68">
        <f>SUM(V18:Y18)/SUM(R18:U18)-1</f>
        <v>2.1888443570143856E-3</v>
      </c>
      <c r="M21" s="68">
        <f>SUM(Z18:AC18)/SUM(V18:Y18)-1</f>
        <v>3.2758733754288949E-2</v>
      </c>
      <c r="N21" s="68">
        <f>SUM(AD18:AG18)/SUM(Z18:AC18)-1</f>
        <v>0.17310465661901153</v>
      </c>
      <c r="O21" s="68">
        <f>SUM(AH18:AK18)/SUM(AD18:AG18)-1</f>
        <v>8.9379421953439175E-2</v>
      </c>
      <c r="P21" s="68">
        <f>SUM(AL18:AO18)/SUM(AH18:AK18)-1</f>
        <v>1.2657470981716212E-2</v>
      </c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</row>
    <row r="22" spans="1:56" s="181" customFormat="1" ht="24.6" customHeight="1" x14ac:dyDescent="0.25">
      <c r="A22" s="115"/>
      <c r="B22" s="195"/>
      <c r="C22" s="195"/>
      <c r="D22" s="195"/>
      <c r="E22" s="195"/>
      <c r="F22" s="204"/>
      <c r="G22" s="68"/>
      <c r="H22" s="195"/>
      <c r="I22" s="195"/>
      <c r="J22" s="195"/>
      <c r="K22" s="195"/>
      <c r="L22" s="195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95"/>
      <c r="AO22" s="195"/>
      <c r="AP22" s="195"/>
      <c r="AQ22" s="195"/>
      <c r="AR22" s="195"/>
      <c r="AS22" s="195"/>
      <c r="AT22" s="195"/>
      <c r="AU22" s="195"/>
      <c r="AV22" s="205"/>
      <c r="AW22" s="195"/>
      <c r="AX22" s="195"/>
      <c r="AY22" s="187"/>
      <c r="AZ22" s="187"/>
      <c r="BA22" s="187"/>
      <c r="BB22" s="187"/>
      <c r="BC22" s="187"/>
      <c r="BD22" s="187"/>
    </row>
    <row r="23" spans="1:56" s="181" customFormat="1" ht="15" x14ac:dyDescent="0.25">
      <c r="A23" s="206"/>
      <c r="B23" s="187"/>
      <c r="C23" s="187"/>
      <c r="D23" s="187"/>
      <c r="E23" s="187"/>
      <c r="F23" s="187"/>
      <c r="G23" s="187"/>
      <c r="H23" s="20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95"/>
      <c r="AO23" s="195"/>
      <c r="AP23" s="195"/>
      <c r="AQ23" s="195"/>
      <c r="AR23" s="195"/>
      <c r="AS23" s="195"/>
      <c r="AT23" s="195"/>
      <c r="AU23" s="208"/>
      <c r="AV23" s="208"/>
      <c r="AW23" s="208"/>
      <c r="AX23" s="208"/>
      <c r="AY23" s="187"/>
      <c r="AZ23" s="187"/>
      <c r="BA23" s="187"/>
      <c r="BB23" s="187"/>
      <c r="BC23" s="187"/>
      <c r="BD23" s="187"/>
    </row>
    <row r="24" spans="1:56" s="181" customFormat="1" x14ac:dyDescent="0.2">
      <c r="A24" s="194" t="s">
        <v>39</v>
      </c>
      <c r="B24" s="196" t="s">
        <v>14</v>
      </c>
      <c r="C24" s="196" t="s">
        <v>15</v>
      </c>
      <c r="D24" s="196" t="s">
        <v>16</v>
      </c>
      <c r="E24" s="196" t="s">
        <v>17</v>
      </c>
      <c r="F24" s="196" t="s">
        <v>18</v>
      </c>
      <c r="G24" s="196" t="s">
        <v>19</v>
      </c>
      <c r="H24" s="196" t="s">
        <v>20</v>
      </c>
      <c r="I24" s="196" t="s">
        <v>21</v>
      </c>
      <c r="J24" s="196" t="s">
        <v>22</v>
      </c>
      <c r="K24" s="196" t="s">
        <v>23</v>
      </c>
      <c r="L24" s="196" t="s">
        <v>24</v>
      </c>
      <c r="M24" s="196" t="s">
        <v>25</v>
      </c>
      <c r="N24" s="196" t="s">
        <v>26</v>
      </c>
      <c r="O24" s="196" t="s">
        <v>27</v>
      </c>
      <c r="P24" s="196" t="s">
        <v>28</v>
      </c>
      <c r="Q24" s="196" t="s">
        <v>29</v>
      </c>
      <c r="R24" s="197" t="s">
        <v>30</v>
      </c>
      <c r="S24" s="197" t="s">
        <v>31</v>
      </c>
      <c r="T24" s="197" t="s">
        <v>32</v>
      </c>
      <c r="U24" s="197" t="s">
        <v>97</v>
      </c>
      <c r="V24" s="197" t="s">
        <v>101</v>
      </c>
      <c r="W24" s="197" t="s">
        <v>103</v>
      </c>
      <c r="X24" s="197" t="s">
        <v>104</v>
      </c>
      <c r="Y24" s="197" t="s">
        <v>105</v>
      </c>
      <c r="Z24" s="197" t="s">
        <v>115</v>
      </c>
      <c r="AA24" s="197" t="s">
        <v>117</v>
      </c>
      <c r="AB24" s="197" t="s">
        <v>118</v>
      </c>
      <c r="AC24" s="197" t="s">
        <v>119</v>
      </c>
      <c r="AD24" s="196" t="s">
        <v>120</v>
      </c>
      <c r="AE24" s="197" t="s">
        <v>121</v>
      </c>
      <c r="AF24" s="196" t="s">
        <v>122</v>
      </c>
      <c r="AG24" s="196" t="s">
        <v>123</v>
      </c>
      <c r="AH24" s="196" t="s">
        <v>124</v>
      </c>
      <c r="AI24" s="196" t="s">
        <v>125</v>
      </c>
      <c r="AJ24" s="196" t="s">
        <v>126</v>
      </c>
      <c r="AK24" s="196" t="s">
        <v>127</v>
      </c>
      <c r="AL24" s="196" t="s">
        <v>128</v>
      </c>
      <c r="AM24" s="196" t="s">
        <v>129</v>
      </c>
      <c r="AN24" s="196" t="s">
        <v>131</v>
      </c>
      <c r="AO24" s="196" t="s">
        <v>135</v>
      </c>
      <c r="AP24" s="196" t="s">
        <v>136</v>
      </c>
      <c r="AQ24" s="196" t="s">
        <v>139</v>
      </c>
      <c r="AR24" s="196"/>
      <c r="AS24" s="196"/>
      <c r="AT24" s="196"/>
      <c r="AU24" s="195"/>
      <c r="AV24" s="195"/>
      <c r="AW24" s="195"/>
      <c r="AX24" s="195"/>
      <c r="AY24" s="195"/>
      <c r="BB24" s="187"/>
      <c r="BC24" s="187"/>
      <c r="BD24" s="187"/>
    </row>
    <row r="25" spans="1:56" s="181" customFormat="1" ht="26.25" x14ac:dyDescent="0.25">
      <c r="A25" s="176" t="s">
        <v>40</v>
      </c>
      <c r="B25" s="201">
        <v>1.0049999999999999</v>
      </c>
      <c r="C25" s="201">
        <v>1.012</v>
      </c>
      <c r="D25" s="201">
        <v>1.0049999999999999</v>
      </c>
      <c r="E25" s="201">
        <v>0.99399999999999999</v>
      </c>
      <c r="F25" s="201">
        <v>0.995</v>
      </c>
      <c r="G25" s="201">
        <v>1.0009999999999999</v>
      </c>
      <c r="H25" s="201">
        <v>1.006</v>
      </c>
      <c r="I25" s="201">
        <v>1.02</v>
      </c>
      <c r="J25" s="201">
        <v>1.022</v>
      </c>
      <c r="K25" s="201">
        <v>1.028</v>
      </c>
      <c r="L25" s="201">
        <v>1.032</v>
      </c>
      <c r="M25" s="201">
        <v>1.026</v>
      </c>
      <c r="N25" s="201">
        <v>1.036</v>
      </c>
      <c r="O25" s="201">
        <v>1.0369999999999999</v>
      </c>
      <c r="P25" s="201">
        <v>1.04</v>
      </c>
      <c r="Q25" s="201">
        <v>1.036</v>
      </c>
      <c r="R25" s="201">
        <v>1.0620000000000001</v>
      </c>
      <c r="S25" s="201">
        <v>1.042</v>
      </c>
      <c r="T25" s="201">
        <v>1.036</v>
      </c>
      <c r="U25" s="201">
        <v>1.036</v>
      </c>
      <c r="V25" s="201">
        <v>1.034</v>
      </c>
      <c r="W25" s="201">
        <v>1.024</v>
      </c>
      <c r="X25" s="201">
        <v>1.018</v>
      </c>
      <c r="Y25" s="201">
        <v>1.0209999999999999</v>
      </c>
      <c r="Z25" s="209">
        <v>1</v>
      </c>
      <c r="AA25" s="201">
        <v>1.0189999999999999</v>
      </c>
      <c r="AB25" s="201">
        <v>1.038</v>
      </c>
      <c r="AC25" s="201">
        <v>1.069</v>
      </c>
      <c r="AD25" s="201">
        <v>1.0609999999999999</v>
      </c>
      <c r="AE25" s="201">
        <v>1.0980000000000001</v>
      </c>
      <c r="AF25" s="201">
        <v>1.137</v>
      </c>
      <c r="AG25" s="201">
        <v>1.095</v>
      </c>
      <c r="AH25" s="201">
        <v>1.0429999999999999</v>
      </c>
      <c r="AI25" s="201">
        <v>1.093</v>
      </c>
      <c r="AJ25" s="201">
        <v>1.0009999999999999</v>
      </c>
      <c r="AK25" s="201">
        <v>1.109</v>
      </c>
      <c r="AL25" s="201">
        <v>1.002</v>
      </c>
      <c r="AM25" s="201">
        <v>1.0269999999999999</v>
      </c>
      <c r="AN25" s="201">
        <v>1.0389999999999999</v>
      </c>
      <c r="AO25" s="195">
        <v>1.032</v>
      </c>
      <c r="AP25" s="195">
        <v>1.048</v>
      </c>
      <c r="AQ25" s="195">
        <v>1.0309999999999999</v>
      </c>
      <c r="AR25" s="195"/>
      <c r="AS25" s="195"/>
      <c r="AT25" s="195"/>
      <c r="AV25" s="195"/>
      <c r="AW25" s="195"/>
      <c r="AX25" s="195"/>
      <c r="AY25" s="195"/>
      <c r="BB25" s="187"/>
      <c r="BC25" s="187"/>
      <c r="BD25" s="187"/>
    </row>
    <row r="26" spans="1:56" s="181" customFormat="1" ht="15" x14ac:dyDescent="0.25">
      <c r="A26" s="132" t="s">
        <v>111</v>
      </c>
      <c r="B26" s="197"/>
      <c r="C26" s="197"/>
      <c r="D26" s="197"/>
      <c r="E26" s="197"/>
      <c r="F26" s="197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195"/>
      <c r="BB26" s="187"/>
      <c r="BC26" s="187"/>
      <c r="BD26" s="187"/>
    </row>
    <row r="27" spans="1:56" s="181" customFormat="1" x14ac:dyDescent="0.2">
      <c r="A27" s="194" t="s">
        <v>41</v>
      </c>
      <c r="B27" s="195"/>
      <c r="C27" s="195"/>
      <c r="D27" s="195"/>
      <c r="E27" s="195"/>
      <c r="F27" s="187"/>
      <c r="G27" s="196">
        <v>2015</v>
      </c>
      <c r="H27" s="196">
        <v>2016</v>
      </c>
      <c r="I27" s="196">
        <v>2017</v>
      </c>
      <c r="J27" s="196">
        <v>2018</v>
      </c>
      <c r="K27" s="196">
        <v>2019</v>
      </c>
      <c r="L27" s="196">
        <v>2020</v>
      </c>
      <c r="M27" s="196">
        <v>2021</v>
      </c>
      <c r="N27" s="196">
        <v>2022</v>
      </c>
      <c r="O27" s="196">
        <v>2023</v>
      </c>
      <c r="P27" s="196">
        <v>2024</v>
      </c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</row>
    <row r="28" spans="1:56" s="181" customFormat="1" ht="15" x14ac:dyDescent="0.25">
      <c r="A28" s="176" t="s">
        <v>42</v>
      </c>
      <c r="B28" s="195"/>
      <c r="C28" s="195"/>
      <c r="D28" s="195"/>
      <c r="E28" s="195"/>
      <c r="F28" s="187"/>
      <c r="G28" s="209">
        <v>1.004</v>
      </c>
      <c r="H28" s="209">
        <v>1.006</v>
      </c>
      <c r="I28" s="209">
        <v>1.0269999999999999</v>
      </c>
      <c r="J28" s="209">
        <v>1.0369999999999999</v>
      </c>
      <c r="K28" s="209">
        <v>1.0429999999999999</v>
      </c>
      <c r="L28" s="209">
        <v>1.024</v>
      </c>
      <c r="M28" s="209">
        <v>1.0329999999999999</v>
      </c>
      <c r="N28" s="209">
        <v>1.0980000000000001</v>
      </c>
      <c r="O28" s="209">
        <v>1.06</v>
      </c>
      <c r="P28" s="209">
        <v>1.026</v>
      </c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</row>
    <row r="29" spans="1:56" s="181" customFormat="1" ht="15" x14ac:dyDescent="0.25">
      <c r="A29" s="132" t="s">
        <v>112</v>
      </c>
      <c r="B29" s="211"/>
      <c r="C29" s="211"/>
      <c r="D29" s="211"/>
      <c r="E29" s="211"/>
      <c r="F29" s="211"/>
      <c r="G29" s="212"/>
      <c r="H29" s="211"/>
      <c r="I29" s="211"/>
      <c r="J29" s="211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</row>
    <row r="30" spans="1:56" hidden="1" x14ac:dyDescent="0.2">
      <c r="B30" s="130"/>
      <c r="C30" s="130"/>
      <c r="D30" s="130"/>
      <c r="E30" s="130"/>
      <c r="F30" s="130"/>
      <c r="G30" s="130"/>
      <c r="H30" s="130"/>
      <c r="I30" s="130"/>
      <c r="J30" s="130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3"/>
      <c r="BA30" s="3"/>
      <c r="BB30" s="3"/>
      <c r="BC30" s="3"/>
      <c r="BD30" s="3"/>
    </row>
    <row r="31" spans="1:56" hidden="1" x14ac:dyDescent="0.2">
      <c r="B31" s="130"/>
      <c r="C31" s="130"/>
      <c r="D31" s="130"/>
      <c r="E31" s="130"/>
      <c r="F31" s="130"/>
      <c r="G31" s="130"/>
      <c r="H31" s="130"/>
      <c r="I31" s="130"/>
      <c r="J31" s="130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3"/>
      <c r="BA31" s="3"/>
      <c r="BB31" s="3"/>
      <c r="BC31" s="3"/>
      <c r="BD31" s="3"/>
    </row>
  </sheetData>
  <mergeCells count="22">
    <mergeCell ref="AO1:AO2"/>
    <mergeCell ref="A1:A2"/>
    <mergeCell ref="G1:J1"/>
    <mergeCell ref="B1:E1"/>
    <mergeCell ref="F1:F2"/>
    <mergeCell ref="K1:K2"/>
    <mergeCell ref="AZ1:BD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P1:AS1"/>
    <mergeCell ref="AU1:AX1"/>
    <mergeCell ref="AY1:AY2"/>
    <mergeCell ref="AT1:AT2"/>
    <mergeCell ref="AK1:AN1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>
    <pageSetUpPr fitToPage="1"/>
  </sheetPr>
  <dimension ref="A1:BE32"/>
  <sheetViews>
    <sheetView showGridLines="0" zoomScale="70" zoomScaleNormal="70" workbookViewId="0">
      <pane xSplit="1" topLeftCell="X1" activePane="topRight" state="frozen"/>
      <selection pane="topRight" sqref="A1:A2"/>
    </sheetView>
  </sheetViews>
  <sheetFormatPr defaultColWidth="0" defaultRowHeight="12.75" zeroHeight="1" x14ac:dyDescent="0.2"/>
  <cols>
    <col min="1" max="1" width="34.140625" style="3" customWidth="1"/>
    <col min="2" max="5" width="9.85546875" style="54" customWidth="1"/>
    <col min="6" max="6" width="10" style="54" customWidth="1"/>
    <col min="7" max="7" width="10.7109375" style="54" customWidth="1"/>
    <col min="8" max="8" width="11.140625" style="54" customWidth="1"/>
    <col min="9" max="11" width="11" style="54" customWidth="1"/>
    <col min="12" max="12" width="11.28515625" style="54" customWidth="1"/>
    <col min="13" max="13" width="10.7109375" style="54" customWidth="1"/>
    <col min="14" max="14" width="11.5703125" style="54" customWidth="1"/>
    <col min="15" max="15" width="11.85546875" style="54" customWidth="1"/>
    <col min="16" max="16" width="10.140625" style="54" customWidth="1"/>
    <col min="17" max="17" width="9.85546875" style="54" customWidth="1"/>
    <col min="18" max="19" width="10.140625" style="54" customWidth="1"/>
    <col min="20" max="21" width="9.85546875" style="54" customWidth="1"/>
    <col min="22" max="22" width="10.140625" style="105" customWidth="1"/>
    <col min="23" max="23" width="10" style="105" customWidth="1"/>
    <col min="24" max="24" width="9.7109375" style="105" customWidth="1"/>
    <col min="25" max="25" width="10.85546875" style="105" customWidth="1"/>
    <col min="26" max="26" width="9.42578125" style="105" customWidth="1"/>
    <col min="27" max="27" width="10.28515625" style="105" customWidth="1"/>
    <col min="28" max="28" width="10.42578125" style="105" customWidth="1"/>
    <col min="29" max="29" width="10" style="105" customWidth="1"/>
    <col min="30" max="30" width="11.140625" style="105" customWidth="1"/>
    <col min="31" max="32" width="9" style="105" customWidth="1"/>
    <col min="33" max="33" width="11.5703125" style="4" customWidth="1"/>
    <col min="34" max="34" width="11" style="4" customWidth="1"/>
    <col min="35" max="35" width="12" style="4" customWidth="1"/>
    <col min="36" max="36" width="12.140625" style="4" customWidth="1"/>
    <col min="37" max="37" width="10.85546875" style="4" customWidth="1"/>
    <col min="38" max="38" width="12.28515625" style="4" customWidth="1"/>
    <col min="39" max="39" width="13.140625" style="4" customWidth="1"/>
    <col min="40" max="40" width="9" style="4" customWidth="1"/>
    <col min="41" max="46" width="11.28515625" style="4" customWidth="1"/>
    <col min="47" max="51" width="9" style="4" customWidth="1"/>
    <col min="52" max="52" width="9.140625" style="5" customWidth="1"/>
    <col min="53" max="53" width="10.5703125" style="5" customWidth="1"/>
    <col min="54" max="56" width="9.140625" style="5" customWidth="1"/>
    <col min="57" max="16384" width="9.140625" style="2" hidden="1"/>
  </cols>
  <sheetData>
    <row r="1" spans="1:57" ht="14.45" customHeight="1" x14ac:dyDescent="0.2">
      <c r="A1" s="163" t="s">
        <v>43</v>
      </c>
      <c r="B1" s="161" t="s">
        <v>44</v>
      </c>
      <c r="C1" s="162"/>
      <c r="D1" s="162"/>
      <c r="E1" s="162"/>
      <c r="F1" s="153">
        <v>2016</v>
      </c>
      <c r="G1" s="161" t="s">
        <v>45</v>
      </c>
      <c r="H1" s="162"/>
      <c r="I1" s="162"/>
      <c r="J1" s="165"/>
      <c r="K1" s="153">
        <v>2017</v>
      </c>
      <c r="L1" s="150" t="s">
        <v>46</v>
      </c>
      <c r="M1" s="151"/>
      <c r="N1" s="151"/>
      <c r="O1" s="152"/>
      <c r="P1" s="153">
        <v>2018</v>
      </c>
      <c r="Q1" s="150" t="s">
        <v>98</v>
      </c>
      <c r="R1" s="151"/>
      <c r="S1" s="151"/>
      <c r="T1" s="152"/>
      <c r="U1" s="153">
        <v>2019</v>
      </c>
      <c r="V1" s="150" t="s">
        <v>102</v>
      </c>
      <c r="W1" s="151"/>
      <c r="X1" s="151"/>
      <c r="Y1" s="152"/>
      <c r="Z1" s="153">
        <v>2020</v>
      </c>
      <c r="AA1" s="150" t="s">
        <v>116</v>
      </c>
      <c r="AB1" s="151"/>
      <c r="AC1" s="151"/>
      <c r="AD1" s="152"/>
      <c r="AE1" s="158">
        <v>2021</v>
      </c>
      <c r="AF1" s="155">
        <v>2022</v>
      </c>
      <c r="AG1" s="156"/>
      <c r="AH1" s="156"/>
      <c r="AI1" s="157"/>
      <c r="AJ1" s="158"/>
      <c r="AK1" s="166">
        <v>2023</v>
      </c>
      <c r="AL1" s="167"/>
      <c r="AM1" s="167"/>
      <c r="AN1" s="168"/>
      <c r="AO1" s="158">
        <v>2023</v>
      </c>
      <c r="AP1" s="155">
        <v>2024</v>
      </c>
      <c r="AQ1" s="156"/>
      <c r="AR1" s="156"/>
      <c r="AS1" s="157"/>
      <c r="AT1" s="158">
        <v>2024</v>
      </c>
      <c r="AU1" s="155">
        <v>2025</v>
      </c>
      <c r="AV1" s="156"/>
      <c r="AW1" s="156"/>
      <c r="AX1" s="157"/>
      <c r="AY1" s="158">
        <v>2025</v>
      </c>
      <c r="AZ1" s="148" t="s">
        <v>138</v>
      </c>
      <c r="BA1" s="149"/>
      <c r="BB1" s="149"/>
      <c r="BC1" s="149"/>
      <c r="BD1" s="149"/>
    </row>
    <row r="2" spans="1:57" ht="14.45" customHeight="1" x14ac:dyDescent="0.2">
      <c r="A2" s="164"/>
      <c r="B2" s="1" t="s">
        <v>4</v>
      </c>
      <c r="C2" s="1" t="s">
        <v>5</v>
      </c>
      <c r="D2" s="1" t="s">
        <v>6</v>
      </c>
      <c r="E2" s="1" t="s">
        <v>7</v>
      </c>
      <c r="F2" s="154"/>
      <c r="G2" s="1" t="s">
        <v>4</v>
      </c>
      <c r="H2" s="1" t="s">
        <v>5</v>
      </c>
      <c r="I2" s="1" t="s">
        <v>6</v>
      </c>
      <c r="J2" s="1" t="s">
        <v>7</v>
      </c>
      <c r="K2" s="154"/>
      <c r="L2" s="1" t="s">
        <v>4</v>
      </c>
      <c r="M2" s="1" t="s">
        <v>5</v>
      </c>
      <c r="N2" s="1" t="s">
        <v>6</v>
      </c>
      <c r="O2" s="1" t="s">
        <v>7</v>
      </c>
      <c r="P2" s="154"/>
      <c r="Q2" s="1" t="s">
        <v>4</v>
      </c>
      <c r="R2" s="1" t="s">
        <v>5</v>
      </c>
      <c r="S2" s="1" t="s">
        <v>6</v>
      </c>
      <c r="T2" s="1" t="s">
        <v>7</v>
      </c>
      <c r="U2" s="154"/>
      <c r="V2" s="1" t="s">
        <v>4</v>
      </c>
      <c r="W2" s="1" t="s">
        <v>5</v>
      </c>
      <c r="X2" s="1" t="s">
        <v>6</v>
      </c>
      <c r="Y2" s="1" t="s">
        <v>7</v>
      </c>
      <c r="Z2" s="154"/>
      <c r="AA2" s="1" t="s">
        <v>4</v>
      </c>
      <c r="AB2" s="1" t="s">
        <v>5</v>
      </c>
      <c r="AC2" s="1" t="s">
        <v>6</v>
      </c>
      <c r="AD2" s="1" t="s">
        <v>7</v>
      </c>
      <c r="AE2" s="154"/>
      <c r="AF2" s="1" t="s">
        <v>4</v>
      </c>
      <c r="AG2" s="1" t="s">
        <v>5</v>
      </c>
      <c r="AH2" s="1" t="s">
        <v>6</v>
      </c>
      <c r="AI2" s="1" t="s">
        <v>7</v>
      </c>
      <c r="AJ2" s="154"/>
      <c r="AK2" s="1" t="s">
        <v>4</v>
      </c>
      <c r="AL2" s="1" t="s">
        <v>5</v>
      </c>
      <c r="AM2" s="1" t="s">
        <v>6</v>
      </c>
      <c r="AN2" s="1" t="s">
        <v>7</v>
      </c>
      <c r="AO2" s="154"/>
      <c r="AP2" s="7" t="s">
        <v>4</v>
      </c>
      <c r="AQ2" s="7" t="s">
        <v>5</v>
      </c>
      <c r="AR2" s="7" t="s">
        <v>6</v>
      </c>
      <c r="AS2" s="7" t="s">
        <v>7</v>
      </c>
      <c r="AT2" s="154"/>
      <c r="AU2" s="7" t="s">
        <v>4</v>
      </c>
      <c r="AV2" s="7" t="s">
        <v>5</v>
      </c>
      <c r="AW2" s="7" t="s">
        <v>6</v>
      </c>
      <c r="AX2" s="7" t="s">
        <v>7</v>
      </c>
      <c r="AY2" s="154"/>
      <c r="AZ2" s="36">
        <v>2025</v>
      </c>
      <c r="BA2" s="36">
        <v>2026</v>
      </c>
      <c r="BB2" s="36">
        <v>2027</v>
      </c>
      <c r="BC2" s="36">
        <v>2028</v>
      </c>
      <c r="BD2" s="36">
        <v>2029</v>
      </c>
      <c r="BE2" s="36">
        <v>2028</v>
      </c>
    </row>
    <row r="3" spans="1:57" x14ac:dyDescent="0.2">
      <c r="A3" s="8" t="s">
        <v>47</v>
      </c>
      <c r="B3" s="8">
        <f>F10/B10-1</f>
        <v>3.8049166234832121E-2</v>
      </c>
      <c r="C3" s="8">
        <f t="shared" ref="C3:E4" si="0">G10/C10-1</f>
        <v>2.7908062411267087E-2</v>
      </c>
      <c r="D3" s="8">
        <f t="shared" si="0"/>
        <v>1.1931287745294394E-2</v>
      </c>
      <c r="E3" s="8">
        <f t="shared" si="0"/>
        <v>2.6219124644306646E-2</v>
      </c>
      <c r="F3" s="9">
        <f>H14/G14-1</f>
        <v>2.5516860197403402E-2</v>
      </c>
      <c r="G3" s="8">
        <f>J10/F10-1</f>
        <v>2.5856183357302998E-2</v>
      </c>
      <c r="H3" s="8">
        <f t="shared" ref="H3:J4" si="1">K10/G10-1</f>
        <v>2.7727758750493381E-2</v>
      </c>
      <c r="I3" s="8">
        <f t="shared" si="1"/>
        <v>3.7357537069901525E-2</v>
      </c>
      <c r="J3" s="8">
        <f t="shared" si="1"/>
        <v>3.3557542730165091E-2</v>
      </c>
      <c r="K3" s="9">
        <f>I14/H14-1</f>
        <v>3.3989487262393148E-2</v>
      </c>
      <c r="L3" s="8">
        <f t="shared" ref="L3:N4" si="2">N10/J10-1</f>
        <v>3.5500965443874266E-2</v>
      </c>
      <c r="M3" s="8">
        <f t="shared" si="2"/>
        <v>4.4643855416022005E-2</v>
      </c>
      <c r="N3" s="8">
        <f t="shared" si="2"/>
        <v>4.1200381120881202E-2</v>
      </c>
      <c r="O3" s="8">
        <f>Q10/M10-1</f>
        <v>4.1428495640559726E-2</v>
      </c>
      <c r="P3" s="19">
        <f>J14/I14-1</f>
        <v>4.3097128629450365E-2</v>
      </c>
      <c r="Q3" s="42">
        <f t="shared" ref="Q3:T4" si="3">R10/N10-1</f>
        <v>2.8249862141465965E-2</v>
      </c>
      <c r="R3" s="42">
        <f t="shared" si="3"/>
        <v>1.1246156554064912E-2</v>
      </c>
      <c r="S3" s="42">
        <f t="shared" si="3"/>
        <v>8.9433831940255448E-3</v>
      </c>
      <c r="T3" s="42">
        <f t="shared" si="3"/>
        <v>-5.7124079412830264E-3</v>
      </c>
      <c r="U3" s="19">
        <f>K14/J14-1</f>
        <v>6.7537277188423062E-3</v>
      </c>
      <c r="V3" s="42">
        <f t="shared" ref="V3:Y4" si="4">V10/R10-1</f>
        <v>-8.9311129759241936E-3</v>
      </c>
      <c r="W3" s="42">
        <f t="shared" si="4"/>
        <v>-0.10498125512136158</v>
      </c>
      <c r="X3" s="42">
        <f t="shared" si="4"/>
        <v>-1.3083265236669694E-2</v>
      </c>
      <c r="Y3" s="42">
        <f t="shared" si="4"/>
        <v>-2.260926350662551E-3</v>
      </c>
      <c r="Z3" s="19">
        <f>L14/K14-1</f>
        <v>-3.469227507805539E-2</v>
      </c>
      <c r="AA3" s="42">
        <f t="shared" ref="AA3:AD4" si="5">Z10/V10-1</f>
        <v>4.3813147249520679E-3</v>
      </c>
      <c r="AB3" s="42">
        <f t="shared" si="5"/>
        <v>0.12585982777766347</v>
      </c>
      <c r="AC3" s="42">
        <f t="shared" si="5"/>
        <v>7.4209674511280355E-2</v>
      </c>
      <c r="AD3" s="42">
        <f t="shared" si="5"/>
        <v>6.8720212700574157E-2</v>
      </c>
      <c r="AE3" s="19">
        <f>M14/L14-1</f>
        <v>6.9425417306259174E-2</v>
      </c>
      <c r="AF3" s="42">
        <f t="shared" ref="AF3:AI4" si="6">AD10/Z10-1</f>
        <v>5.9420064459693611E-2</v>
      </c>
      <c r="AG3" s="42">
        <f t="shared" si="6"/>
        <v>4.9672728171405556E-2</v>
      </c>
      <c r="AH3" s="42">
        <f t="shared" si="6"/>
        <v>-5.6002215701971281E-3</v>
      </c>
      <c r="AI3" s="42">
        <f t="shared" si="6"/>
        <v>3.4534871519298349E-3</v>
      </c>
      <c r="AJ3" s="19">
        <f>N14/M14-1</f>
        <v>1.806771980080657E-2</v>
      </c>
      <c r="AK3" s="42">
        <f t="shared" ref="AK3:AN4" si="7">AH10/AD10-1</f>
        <v>2.4806310493916683E-2</v>
      </c>
      <c r="AL3" s="42">
        <f t="shared" si="7"/>
        <v>2.19487817093027E-2</v>
      </c>
      <c r="AM3" s="42">
        <f t="shared" si="7"/>
        <v>2.7938087418539093E-2</v>
      </c>
      <c r="AN3" s="42">
        <f t="shared" si="7"/>
        <v>1.4524342843759808E-2</v>
      </c>
      <c r="AO3" s="19">
        <f>O14/N14-1</f>
        <v>2.8542180010658669E-2</v>
      </c>
      <c r="AP3" s="42">
        <f t="shared" ref="AP3:AS4" si="8">AL10/AH10-1</f>
        <v>-2.093574940852716E-3</v>
      </c>
      <c r="AQ3" s="42">
        <f t="shared" si="8"/>
        <v>-1.8220007695832763E-3</v>
      </c>
      <c r="AR3" s="42">
        <f t="shared" si="8"/>
        <v>-8.4426212147880042E-3</v>
      </c>
      <c r="AS3" s="42">
        <f t="shared" si="8"/>
        <v>-2.5185704526615726E-3</v>
      </c>
      <c r="AT3" s="19">
        <f>P14/O14-1</f>
        <v>-4.4249112634326959E-3</v>
      </c>
      <c r="AU3" s="42">
        <f>AP10/AL10-1</f>
        <v>5.3670922044890546E-4</v>
      </c>
      <c r="AV3" s="42">
        <f>AQ10/AM10-1</f>
        <v>6.4361543311850511E-3</v>
      </c>
      <c r="AW3" s="143"/>
      <c r="AX3" s="143"/>
      <c r="AY3" s="144"/>
      <c r="AZ3" s="98">
        <v>1.0999999999999999E-2</v>
      </c>
      <c r="BA3" s="98">
        <v>2.1000000000000001E-2</v>
      </c>
      <c r="BB3" s="98">
        <v>2.1999999999999999E-2</v>
      </c>
      <c r="BC3" s="98">
        <v>2.1999999999999999E-2</v>
      </c>
      <c r="BD3" s="98">
        <v>2.1999999999999999E-2</v>
      </c>
      <c r="BE3" s="98">
        <v>2.3E-2</v>
      </c>
    </row>
    <row r="4" spans="1:57" x14ac:dyDescent="0.2">
      <c r="A4" s="11" t="s">
        <v>48</v>
      </c>
      <c r="B4" s="11">
        <f>F11/B11-1</f>
        <v>3.4031905694103415E-2</v>
      </c>
      <c r="C4" s="11">
        <f t="shared" si="0"/>
        <v>2.8944523560347601E-2</v>
      </c>
      <c r="D4" s="11">
        <f t="shared" si="0"/>
        <v>1.7272432627253087E-2</v>
      </c>
      <c r="E4" s="11">
        <f t="shared" si="0"/>
        <v>4.6813336076486411E-2</v>
      </c>
      <c r="F4" s="12">
        <f>H15/G15-1</f>
        <v>3.1751290827598977E-2</v>
      </c>
      <c r="G4" s="11">
        <f>J11/F11-1</f>
        <v>6.0402558773179571E-2</v>
      </c>
      <c r="H4" s="11">
        <f t="shared" si="1"/>
        <v>5.9508033648655978E-2</v>
      </c>
      <c r="I4" s="11">
        <f t="shared" si="1"/>
        <v>6.7384541834756728E-2</v>
      </c>
      <c r="J4" s="11">
        <f t="shared" si="1"/>
        <v>6.1949931140445891E-2</v>
      </c>
      <c r="K4" s="12">
        <f>I15/H15-1</f>
        <v>6.2002743551417439E-2</v>
      </c>
      <c r="L4" s="11">
        <f t="shared" si="2"/>
        <v>5.5903905884252092E-2</v>
      </c>
      <c r="M4" s="11">
        <f t="shared" si="2"/>
        <v>8.9093296579049408E-2</v>
      </c>
      <c r="N4" s="11">
        <f t="shared" si="2"/>
        <v>8.8332478962066308E-2</v>
      </c>
      <c r="O4" s="11">
        <f>Q11/M11-1</f>
        <v>9.0996581685665712E-2</v>
      </c>
      <c r="P4" s="14">
        <f>J15/I15-1</f>
        <v>8.2111868765837537E-2</v>
      </c>
      <c r="Q4" s="45">
        <f t="shared" si="3"/>
        <v>8.2678436175061876E-2</v>
      </c>
      <c r="R4" s="45">
        <f t="shared" si="3"/>
        <v>4.7917801060695764E-2</v>
      </c>
      <c r="S4" s="45">
        <f t="shared" si="3"/>
        <v>5.1631998128335743E-2</v>
      </c>
      <c r="T4" s="45">
        <f t="shared" si="3"/>
        <v>2.520531109743418E-2</v>
      </c>
      <c r="U4" s="14">
        <f>K15/J15-1</f>
        <v>5.0209063239618601E-2</v>
      </c>
      <c r="V4" s="45">
        <f t="shared" si="4"/>
        <v>2.2698228790002384E-2</v>
      </c>
      <c r="W4" s="45">
        <f t="shared" si="4"/>
        <v>-6.9843704901999315E-2</v>
      </c>
      <c r="X4" s="45">
        <f t="shared" si="4"/>
        <v>-9.5492488642567874E-3</v>
      </c>
      <c r="Y4" s="45">
        <f t="shared" si="4"/>
        <v>1.2982536872981676E-2</v>
      </c>
      <c r="Z4" s="14">
        <f>L15/K15-1</f>
        <v>-1.1589305252839188E-2</v>
      </c>
      <c r="AA4" s="45">
        <f t="shared" si="5"/>
        <v>1.4150646793059662E-2</v>
      </c>
      <c r="AB4" s="45">
        <f t="shared" si="5"/>
        <v>0.1474066736794688</v>
      </c>
      <c r="AC4" s="45">
        <f t="shared" si="5"/>
        <v>0.11372377148079371</v>
      </c>
      <c r="AD4" s="45">
        <f t="shared" si="5"/>
        <v>0.13513703176306513</v>
      </c>
      <c r="AE4" s="14">
        <f>M15/L15-1</f>
        <v>0.10468804428089729</v>
      </c>
      <c r="AF4" s="45">
        <f t="shared" si="6"/>
        <v>0.15895909682151466</v>
      </c>
      <c r="AG4" s="45">
        <f t="shared" si="6"/>
        <v>0.12549068213478831</v>
      </c>
      <c r="AH4" s="45">
        <f t="shared" si="6"/>
        <v>0.12400455214611683</v>
      </c>
      <c r="AI4" s="45">
        <f t="shared" si="6"/>
        <v>7.5425288228404108E-2</v>
      </c>
      <c r="AJ4" s="14">
        <f>N15/M15-1</f>
        <v>0.1181985541407653</v>
      </c>
      <c r="AK4" s="45">
        <f t="shared" si="7"/>
        <v>0.1128687180318404</v>
      </c>
      <c r="AL4" s="45">
        <f t="shared" si="7"/>
        <v>9.8450727100589885E-2</v>
      </c>
      <c r="AM4" s="45">
        <f t="shared" si="7"/>
        <v>4.3917503152189896E-2</v>
      </c>
      <c r="AN4" s="45">
        <f t="shared" si="7"/>
        <v>0.11225556309926588</v>
      </c>
      <c r="AO4" s="14">
        <f>O15/N15-1</f>
        <v>9.0658295400166455E-2</v>
      </c>
      <c r="AP4" s="45">
        <f t="shared" si="8"/>
        <v>-1.6452061954261854E-3</v>
      </c>
      <c r="AQ4" s="45">
        <f t="shared" si="8"/>
        <v>2.7193932381206487E-2</v>
      </c>
      <c r="AR4" s="45">
        <f t="shared" si="8"/>
        <v>2.8164051304395477E-2</v>
      </c>
      <c r="AS4" s="45">
        <f t="shared" si="8"/>
        <v>2.7903141467341408E-2</v>
      </c>
      <c r="AT4" s="14">
        <f>P15/O15-1</f>
        <v>2.1232583933775029E-2</v>
      </c>
      <c r="AU4" s="45">
        <f>AP11/AL11-1</f>
        <v>4.4851628528589593E-2</v>
      </c>
      <c r="AV4" s="45">
        <f>AQ11/AM11-1</f>
        <v>4.8663911852638408E-2</v>
      </c>
      <c r="AW4" s="135"/>
      <c r="AX4" s="135"/>
      <c r="AY4" s="139"/>
      <c r="AZ4" s="44">
        <v>4.3999999999999997E-2</v>
      </c>
      <c r="BA4" s="44">
        <v>4.7E-2</v>
      </c>
      <c r="BB4" s="44">
        <v>4.7E-2</v>
      </c>
      <c r="BC4" s="44">
        <v>4.5999999999999999E-2</v>
      </c>
      <c r="BD4" s="44">
        <v>4.7E-2</v>
      </c>
      <c r="BE4" s="44">
        <v>5.0999999999999997E-2</v>
      </c>
    </row>
    <row r="5" spans="1:57" x14ac:dyDescent="0.2">
      <c r="A5" s="11" t="s">
        <v>49</v>
      </c>
      <c r="B5" s="11">
        <f>F18/B18-1</f>
        <v>-4.4487662574449471E-3</v>
      </c>
      <c r="C5" s="11">
        <f>G18/C18-1</f>
        <v>-6.9832602916876096E-3</v>
      </c>
      <c r="D5" s="11">
        <f>H18/D18-1</f>
        <v>2.2383204342633078E-3</v>
      </c>
      <c r="E5" s="11">
        <f>I18/E18-1</f>
        <v>1.4938501387424141E-2</v>
      </c>
      <c r="F5" s="14">
        <f>H21</f>
        <v>1.4064476304020967E-3</v>
      </c>
      <c r="G5" s="11">
        <f>J18/F18-1</f>
        <v>3.1847040437585461E-2</v>
      </c>
      <c r="H5" s="11">
        <f>K18/G18-1</f>
        <v>3.0951106223501945E-2</v>
      </c>
      <c r="I5" s="11">
        <f>L18/H18-1</f>
        <v>2.8858777535013536E-2</v>
      </c>
      <c r="J5" s="11">
        <f>M18/I18-1</f>
        <v>2.5611560394731336E-2</v>
      </c>
      <c r="K5" s="14">
        <f>I21</f>
        <v>2.930294902925823E-2</v>
      </c>
      <c r="L5" s="11">
        <f>N18/J18-1</f>
        <v>1.9916603953976209E-2</v>
      </c>
      <c r="M5" s="11">
        <f>O18/K18-1</f>
        <v>2.3523467325398562E-2</v>
      </c>
      <c r="N5" s="11">
        <f>P18/L18-1</f>
        <v>2.8878027649075433E-2</v>
      </c>
      <c r="O5" s="13">
        <f>Q18/M18-1</f>
        <v>2.9010270774976643E-2</v>
      </c>
      <c r="P5" s="14">
        <f>J21</f>
        <v>2.5344028482822356E-2</v>
      </c>
      <c r="Q5" s="45">
        <f>R18/N18-1</f>
        <v>2.9017722482354014E-2</v>
      </c>
      <c r="R5" s="45">
        <f>S18/O18-1</f>
        <v>3.2750991900243109E-2</v>
      </c>
      <c r="S5" s="45">
        <f>T18/P18-1</f>
        <v>2.8639552604240448E-2</v>
      </c>
      <c r="T5" s="45">
        <f>U18/Q18-1</f>
        <v>2.2112932935294483E-2</v>
      </c>
      <c r="U5" s="14">
        <f>K21</f>
        <v>2.811549455784812E-2</v>
      </c>
      <c r="V5" s="45">
        <f>V18/R18-1</f>
        <v>1.9414454636469403E-2</v>
      </c>
      <c r="W5" s="45">
        <f>W18/S18-1</f>
        <v>-4.2356940208996274E-3</v>
      </c>
      <c r="X5" s="45">
        <f>X18/T18-1</f>
        <v>4.4490516846185102E-6</v>
      </c>
      <c r="Y5" s="45">
        <f>Y18/U18-1</f>
        <v>-6.1432477539858921E-3</v>
      </c>
      <c r="Z5" s="14">
        <f>L21</f>
        <v>2.1888443570143856E-3</v>
      </c>
      <c r="AA5" s="45">
        <f>Z18/V18-1</f>
        <v>-1.2342565926555249E-3</v>
      </c>
      <c r="AB5" s="45">
        <f>AA18/W18-1</f>
        <v>2.3282069517290394E-2</v>
      </c>
      <c r="AC5" s="45">
        <f>AB18/X18-1</f>
        <v>3.7932445899772294E-2</v>
      </c>
      <c r="AD5" s="45">
        <f>AC18/Y18-1</f>
        <v>7.1405602401029E-2</v>
      </c>
      <c r="AE5" s="14">
        <f>M21</f>
        <v>3.2758733754288949E-2</v>
      </c>
      <c r="AF5" s="45">
        <f>AD18/Z18-1</f>
        <v>9.227614188016009E-2</v>
      </c>
      <c r="AG5" s="44">
        <f>AE18/AA18-1</f>
        <v>0.16404885803890235</v>
      </c>
      <c r="AH5" s="44">
        <f>AF18/AB18-1</f>
        <v>0.21746380104074681</v>
      </c>
      <c r="AI5" s="44">
        <f>AG18/AC18-1</f>
        <v>0.21472579327363972</v>
      </c>
      <c r="AJ5" s="14">
        <f>N21</f>
        <v>0.17310465661901153</v>
      </c>
      <c r="AK5" s="44">
        <f>AH18/AD18-1</f>
        <v>0.19640634060689144</v>
      </c>
      <c r="AL5" s="44">
        <f>AI18/AE18-1</f>
        <v>0.11632367483254646</v>
      </c>
      <c r="AM5" s="44">
        <f>AJ18/AF18-1</f>
        <v>5.0202973660954608E-2</v>
      </c>
      <c r="AN5" s="44">
        <f>AK18/AG18-1</f>
        <v>1.2213326561497428E-2</v>
      </c>
      <c r="AO5" s="14">
        <f>O21</f>
        <v>8.9379421953439175E-2</v>
      </c>
      <c r="AP5" s="44">
        <f>AL18/AH18-1</f>
        <v>7.5448675580862545E-3</v>
      </c>
      <c r="AQ5" s="44">
        <f>AM18/AI18-1</f>
        <v>8.4604122236411339E-3</v>
      </c>
      <c r="AR5" s="44">
        <f>AN18/AJ18-1</f>
        <v>9.5545885492447358E-3</v>
      </c>
      <c r="AS5" s="44">
        <f>AO18/AK18-1</f>
        <v>2.5165953580461142E-2</v>
      </c>
      <c r="AT5" s="14">
        <f>P21</f>
        <v>1.2657470981716212E-2</v>
      </c>
      <c r="AU5" s="44">
        <f>AP18/AL18-1</f>
        <v>3.3603466314114483E-2</v>
      </c>
      <c r="AV5" s="44">
        <f>AQ18/AM18-1</f>
        <v>3.7664614884864944E-2</v>
      </c>
      <c r="AW5" s="137"/>
      <c r="AX5" s="137"/>
      <c r="AY5" s="139"/>
      <c r="AZ5" s="44">
        <v>3.5000000000000003E-2</v>
      </c>
      <c r="BA5" s="44">
        <v>2.3E-2</v>
      </c>
      <c r="BB5" s="44">
        <v>2.1999999999999999E-2</v>
      </c>
      <c r="BC5" s="44">
        <v>2.1999999999999999E-2</v>
      </c>
      <c r="BD5" s="44">
        <v>2.1999999999999999E-2</v>
      </c>
      <c r="BE5" s="44">
        <v>2.7E-2</v>
      </c>
    </row>
    <row r="6" spans="1:57" x14ac:dyDescent="0.2">
      <c r="A6" s="15" t="s">
        <v>50</v>
      </c>
      <c r="B6" s="16">
        <f>F24-1</f>
        <v>-5.0000000000000044E-3</v>
      </c>
      <c r="C6" s="16">
        <f>G24-1</f>
        <v>9.9999999999988987E-4</v>
      </c>
      <c r="D6" s="16">
        <f>H24-1</f>
        <v>6.0000000000000053E-3</v>
      </c>
      <c r="E6" s="16">
        <f>I24-1</f>
        <v>2.0000000000000018E-2</v>
      </c>
      <c r="F6" s="17">
        <f>H27-1</f>
        <v>6.0000000000000053E-3</v>
      </c>
      <c r="G6" s="15">
        <f>J24-1</f>
        <v>2.200000000000002E-2</v>
      </c>
      <c r="H6" s="15">
        <f>K24-1</f>
        <v>2.8000000000000025E-2</v>
      </c>
      <c r="I6" s="15">
        <f>L24-1</f>
        <v>3.2000000000000028E-2</v>
      </c>
      <c r="J6" s="15">
        <f>M24-1</f>
        <v>2.6000000000000023E-2</v>
      </c>
      <c r="K6" s="17">
        <f>I27-1</f>
        <v>2.6999999999999913E-2</v>
      </c>
      <c r="L6" s="15">
        <f>N24-1</f>
        <v>3.6000000000000032E-2</v>
      </c>
      <c r="M6" s="15">
        <f>O24-1</f>
        <v>3.6999999999999922E-2</v>
      </c>
      <c r="N6" s="15">
        <f>P24-1</f>
        <v>4.0000000000000036E-2</v>
      </c>
      <c r="O6" s="16">
        <f>Q24-1</f>
        <v>3.6000000000000032E-2</v>
      </c>
      <c r="P6" s="18">
        <f>J27-1</f>
        <v>3.6999999999999922E-2</v>
      </c>
      <c r="Q6" s="47">
        <f>R24-1</f>
        <v>6.2000000000000055E-2</v>
      </c>
      <c r="R6" s="47">
        <f>S24-1</f>
        <v>4.2000000000000037E-2</v>
      </c>
      <c r="S6" s="47">
        <f>T24-1</f>
        <v>3.6000000000000032E-2</v>
      </c>
      <c r="T6" s="47">
        <f>U24-1</f>
        <v>3.6000000000000032E-2</v>
      </c>
      <c r="U6" s="18">
        <f>K27-1</f>
        <v>4.2999999999999927E-2</v>
      </c>
      <c r="V6" s="47">
        <f>V24-1</f>
        <v>3.400000000000003E-2</v>
      </c>
      <c r="W6" s="47">
        <f>W24-1</f>
        <v>2.4000000000000021E-2</v>
      </c>
      <c r="X6" s="47">
        <f>X24-1</f>
        <v>1.8000000000000016E-2</v>
      </c>
      <c r="Y6" s="47">
        <f>Y24-1</f>
        <v>2.0999999999999908E-2</v>
      </c>
      <c r="Z6" s="18">
        <f>L27-1</f>
        <v>2.4000000000000021E-2</v>
      </c>
      <c r="AA6" s="47">
        <f>Z24-1</f>
        <v>0</v>
      </c>
      <c r="AB6" s="47">
        <f>AA24-1</f>
        <v>1.8999999999999906E-2</v>
      </c>
      <c r="AC6" s="47">
        <f>AB24-1</f>
        <v>3.8000000000000034E-2</v>
      </c>
      <c r="AD6" s="47">
        <f>AC24-1</f>
        <v>6.899999999999995E-2</v>
      </c>
      <c r="AE6" s="18">
        <f>M27-1</f>
        <v>3.2999999999999918E-2</v>
      </c>
      <c r="AF6" s="47">
        <f>AD24-1</f>
        <v>6.0999999999999943E-2</v>
      </c>
      <c r="AG6" s="47">
        <f>AE24-1</f>
        <v>9.8000000000000087E-2</v>
      </c>
      <c r="AH6" s="47">
        <f>AF24-1</f>
        <v>0.13700000000000001</v>
      </c>
      <c r="AI6" s="47">
        <f>AG24-1</f>
        <v>9.4999999999999973E-2</v>
      </c>
      <c r="AJ6" s="18">
        <f>N27-1</f>
        <v>9.8000000000000087E-2</v>
      </c>
      <c r="AK6" s="47">
        <f>AH24-1</f>
        <v>4.2999999999999927E-2</v>
      </c>
      <c r="AL6" s="47">
        <f>AI24-1</f>
        <v>9.2999999999999972E-2</v>
      </c>
      <c r="AM6" s="47">
        <f>AJ24-1</f>
        <v>9.9999999999988987E-4</v>
      </c>
      <c r="AN6" s="47">
        <f>AK24-1</f>
        <v>0.10899999999999999</v>
      </c>
      <c r="AO6" s="18">
        <f>O27-1</f>
        <v>6.0000000000000053E-2</v>
      </c>
      <c r="AP6" s="47">
        <f>AL24-1</f>
        <v>2.0000000000000018E-3</v>
      </c>
      <c r="AQ6" s="47">
        <f>AM24-1</f>
        <v>2.6999999999999913E-2</v>
      </c>
      <c r="AR6" s="47">
        <f>AN24-1</f>
        <v>3.8999999999999924E-2</v>
      </c>
      <c r="AS6" s="47">
        <f>AO24-1</f>
        <v>3.2000000000000028E-2</v>
      </c>
      <c r="AT6" s="18">
        <f>P27-1</f>
        <v>2.6000000000000023E-2</v>
      </c>
      <c r="AU6" s="47">
        <f>AP24-1</f>
        <v>4.8000000000000043E-2</v>
      </c>
      <c r="AV6" s="47">
        <f>AQ24-1</f>
        <v>3.0999999999999917E-2</v>
      </c>
      <c r="AW6" s="145"/>
      <c r="AX6" s="145"/>
      <c r="AY6" s="140"/>
      <c r="AZ6" s="46">
        <v>3.3000000000000002E-2</v>
      </c>
      <c r="BA6" s="46">
        <v>2.5000000000000001E-2</v>
      </c>
      <c r="BB6" s="46">
        <v>2.5000000000000001E-2</v>
      </c>
      <c r="BC6" s="46">
        <v>2.4E-2</v>
      </c>
      <c r="BD6" s="46">
        <v>2.4E-2</v>
      </c>
      <c r="BE6" s="46">
        <v>2.5000000000000001E-2</v>
      </c>
    </row>
    <row r="7" spans="1:57" s="5" customFormat="1" x14ac:dyDescent="0.2">
      <c r="A7" s="48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</row>
    <row r="8" spans="1:57" s="5" customFormat="1" x14ac:dyDescent="0.2">
      <c r="A8" s="57" t="s">
        <v>51</v>
      </c>
      <c r="B8" s="49"/>
      <c r="C8" s="49"/>
      <c r="D8" s="50"/>
      <c r="E8" s="50"/>
      <c r="F8" s="50"/>
      <c r="G8" s="50"/>
      <c r="H8" s="50"/>
      <c r="I8" s="50"/>
      <c r="J8" s="49"/>
      <c r="K8" s="49"/>
      <c r="L8" s="50"/>
      <c r="M8" s="49"/>
      <c r="N8" s="49"/>
      <c r="O8" s="49"/>
      <c r="P8" s="49"/>
      <c r="Q8" s="49"/>
      <c r="R8" s="49"/>
      <c r="S8" s="49"/>
      <c r="T8" s="49"/>
      <c r="U8" s="49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22"/>
      <c r="AH8" s="22"/>
      <c r="AI8" s="22"/>
      <c r="AJ8" s="22"/>
      <c r="AK8" s="22"/>
      <c r="AL8" s="22"/>
      <c r="AM8" s="22"/>
      <c r="AN8" s="22"/>
      <c r="AO8" s="22"/>
      <c r="AP8" s="141"/>
      <c r="AQ8" s="141"/>
      <c r="AR8" s="141"/>
      <c r="AS8" s="141"/>
      <c r="AT8" s="141"/>
      <c r="AU8" s="22"/>
      <c r="AV8" s="22"/>
      <c r="AW8" s="22"/>
      <c r="AX8" s="22"/>
      <c r="AY8" s="22"/>
    </row>
    <row r="9" spans="1:57" ht="20.25" customHeight="1" x14ac:dyDescent="0.2">
      <c r="A9" s="58" t="s">
        <v>52</v>
      </c>
      <c r="B9" s="53" t="s">
        <v>14</v>
      </c>
      <c r="C9" s="53" t="s">
        <v>15</v>
      </c>
      <c r="D9" s="53" t="s">
        <v>16</v>
      </c>
      <c r="E9" s="53" t="s">
        <v>17</v>
      </c>
      <c r="F9" s="53" t="s">
        <v>18</v>
      </c>
      <c r="G9" s="53" t="s">
        <v>19</v>
      </c>
      <c r="H9" s="53" t="s">
        <v>20</v>
      </c>
      <c r="I9" s="53" t="s">
        <v>21</v>
      </c>
      <c r="J9" s="53" t="s">
        <v>22</v>
      </c>
      <c r="K9" s="53" t="s">
        <v>23</v>
      </c>
      <c r="L9" s="53" t="s">
        <v>24</v>
      </c>
      <c r="M9" s="53" t="s">
        <v>25</v>
      </c>
      <c r="N9" s="53" t="s">
        <v>26</v>
      </c>
      <c r="O9" s="53" t="s">
        <v>27</v>
      </c>
      <c r="P9" s="53" t="s">
        <v>28</v>
      </c>
      <c r="Q9" s="53" t="s">
        <v>29</v>
      </c>
      <c r="R9" s="37" t="s">
        <v>30</v>
      </c>
      <c r="S9" s="37" t="s">
        <v>31</v>
      </c>
      <c r="T9" s="37" t="s">
        <v>32</v>
      </c>
      <c r="U9" s="37" t="s">
        <v>97</v>
      </c>
      <c r="V9" s="37" t="s">
        <v>101</v>
      </c>
      <c r="W9" s="37" t="s">
        <v>103</v>
      </c>
      <c r="X9" s="37" t="s">
        <v>104</v>
      </c>
      <c r="Y9" s="37" t="s">
        <v>105</v>
      </c>
      <c r="Z9" s="37" t="s">
        <v>115</v>
      </c>
      <c r="AA9" s="53" t="s">
        <v>117</v>
      </c>
      <c r="AB9" s="37" t="s">
        <v>118</v>
      </c>
      <c r="AC9" s="37" t="s">
        <v>119</v>
      </c>
      <c r="AD9" s="37" t="s">
        <v>120</v>
      </c>
      <c r="AE9" s="37" t="s">
        <v>121</v>
      </c>
      <c r="AF9" s="37" t="s">
        <v>122</v>
      </c>
      <c r="AG9" s="37" t="s">
        <v>123</v>
      </c>
      <c r="AH9" s="53" t="s">
        <v>124</v>
      </c>
      <c r="AI9" s="53" t="s">
        <v>125</v>
      </c>
      <c r="AJ9" s="53" t="s">
        <v>126</v>
      </c>
      <c r="AK9" s="53" t="s">
        <v>127</v>
      </c>
      <c r="AL9" s="53" t="s">
        <v>128</v>
      </c>
      <c r="AM9" s="53" t="s">
        <v>129</v>
      </c>
      <c r="AN9" s="53" t="s">
        <v>131</v>
      </c>
      <c r="AO9" s="53" t="s">
        <v>135</v>
      </c>
      <c r="AP9" s="53" t="s">
        <v>136</v>
      </c>
      <c r="AQ9" s="53" t="s">
        <v>139</v>
      </c>
      <c r="AR9" s="134"/>
      <c r="AS9" s="134"/>
      <c r="AT9" s="134"/>
      <c r="BB9" s="6"/>
      <c r="BC9" s="6"/>
    </row>
    <row r="10" spans="1:57" s="5" customFormat="1" ht="15" x14ac:dyDescent="0.25">
      <c r="A10" s="59" t="s">
        <v>133</v>
      </c>
      <c r="B10" s="99">
        <f>'2025Q2_LV'!B10</f>
        <v>6676940</v>
      </c>
      <c r="C10" s="99">
        <f>'2025Q2_LV'!C10</f>
        <v>6764676</v>
      </c>
      <c r="D10" s="99">
        <f>'2025Q2_LV'!D10</f>
        <v>6874698</v>
      </c>
      <c r="E10" s="99">
        <f>'2025Q2_LV'!E10</f>
        <v>6859840</v>
      </c>
      <c r="F10" s="99">
        <f>'2025Q2_LV'!F10</f>
        <v>6930992</v>
      </c>
      <c r="G10" s="99">
        <f>'2025Q2_LV'!G10</f>
        <v>6953465</v>
      </c>
      <c r="H10" s="99">
        <f>'2025Q2_LV'!H10</f>
        <v>6956722</v>
      </c>
      <c r="I10" s="99">
        <f>'2025Q2_LV'!I10</f>
        <v>7039699</v>
      </c>
      <c r="J10" s="99">
        <f>'2025Q2_LV'!J10</f>
        <v>7110201</v>
      </c>
      <c r="K10" s="99">
        <f>'2025Q2_LV'!K10</f>
        <v>7146269</v>
      </c>
      <c r="L10" s="99">
        <f>'2025Q2_LV'!L10</f>
        <v>7216608</v>
      </c>
      <c r="M10" s="99">
        <f>'2025Q2_LV'!M10</f>
        <v>7275934</v>
      </c>
      <c r="N10" s="99">
        <f>'2025Q2_LV'!N10</f>
        <v>7362620</v>
      </c>
      <c r="O10" s="99">
        <f>'2025Q2_LV'!O10</f>
        <v>7465306</v>
      </c>
      <c r="P10" s="99">
        <f>'2025Q2_LV'!P10</f>
        <v>7513935</v>
      </c>
      <c r="Q10" s="99">
        <f>'2025Q2_LV'!Q10</f>
        <v>7577365</v>
      </c>
      <c r="R10" s="99">
        <f>'2025Q2_LV'!R10</f>
        <v>7570613</v>
      </c>
      <c r="S10" s="99">
        <f>'2025Q2_LV'!S10</f>
        <v>7549262</v>
      </c>
      <c r="T10" s="99">
        <f>'2025Q2_LV'!T10</f>
        <v>7581135</v>
      </c>
      <c r="U10" s="99">
        <f>'2025Q2_LV'!U10</f>
        <v>7534080</v>
      </c>
      <c r="V10" s="99">
        <f>'2025Q2_LV'!V10</f>
        <v>7502999</v>
      </c>
      <c r="W10" s="99">
        <f>'2025Q2_LV'!W10</f>
        <v>6756731</v>
      </c>
      <c r="X10" s="99">
        <f>'2025Q2_LV'!X10</f>
        <v>7481949</v>
      </c>
      <c r="Y10" s="99">
        <f>'2025Q2_LV'!Y10</f>
        <v>7517046</v>
      </c>
      <c r="Z10" s="99">
        <f>'2025Q2_LV'!Z10</f>
        <v>7535872</v>
      </c>
      <c r="AA10" s="99">
        <f>'2025Q2_LV'!AA10</f>
        <v>7607132</v>
      </c>
      <c r="AB10" s="99">
        <f>'2025Q2_LV'!AB10</f>
        <v>8037182</v>
      </c>
      <c r="AC10" s="99">
        <f>'2025Q2_LV'!AC10</f>
        <v>8033619</v>
      </c>
      <c r="AD10" s="99">
        <f>'2025Q2_LV'!AD10</f>
        <v>7983654</v>
      </c>
      <c r="AE10" s="99">
        <f>'2025Q2_LV'!AE10</f>
        <v>7984999</v>
      </c>
      <c r="AF10" s="99">
        <f>'2025Q2_LV'!AF10</f>
        <v>7992172</v>
      </c>
      <c r="AG10" s="99">
        <f>'2025Q2_LV'!AG10</f>
        <v>8061363</v>
      </c>
      <c r="AH10" s="99">
        <f>'2025Q2_LV'!AH10</f>
        <v>8181699</v>
      </c>
      <c r="AI10" s="99">
        <f>'2025Q2_LV'!AI10</f>
        <v>8160260</v>
      </c>
      <c r="AJ10" s="99">
        <f>'2025Q2_LV'!AJ10</f>
        <v>8215458</v>
      </c>
      <c r="AK10" s="99">
        <f>'2025Q2_LV'!AK10</f>
        <v>8178449</v>
      </c>
      <c r="AL10" s="99">
        <f>'2025Q2_LV'!AL10</f>
        <v>8164570</v>
      </c>
      <c r="AM10" s="99">
        <f>'2025Q2_LV'!AM10</f>
        <v>8145392</v>
      </c>
      <c r="AN10" s="99">
        <f>'2025Q2_LV'!AN10</f>
        <v>8146098</v>
      </c>
      <c r="AO10" s="99">
        <f>'2025Q2_LV'!AO10</f>
        <v>8157851</v>
      </c>
      <c r="AP10" s="99">
        <f>'2025Q2_LV'!AP10</f>
        <v>8168952</v>
      </c>
      <c r="AQ10" s="99">
        <f>'2025Q2_LV'!AQ10</f>
        <v>8197817</v>
      </c>
      <c r="AR10" s="99"/>
      <c r="AS10" s="99"/>
      <c r="AT10" s="99"/>
      <c r="BB10" s="6"/>
      <c r="BC10" s="6"/>
    </row>
    <row r="11" spans="1:57" s="5" customFormat="1" ht="15" x14ac:dyDescent="0.25">
      <c r="A11" s="59" t="s">
        <v>53</v>
      </c>
      <c r="B11" s="99">
        <f>'2025Q2_LV'!B11</f>
        <v>5830558</v>
      </c>
      <c r="C11" s="99">
        <f>'2025Q2_LV'!C11</f>
        <v>5911861</v>
      </c>
      <c r="D11" s="99">
        <f>'2025Q2_LV'!D11</f>
        <v>6004134</v>
      </c>
      <c r="E11" s="99">
        <f>'2025Q2_LV'!E11</f>
        <v>5973661</v>
      </c>
      <c r="F11" s="99">
        <f>'2025Q2_LV'!F11</f>
        <v>6028983</v>
      </c>
      <c r="G11" s="99">
        <f>'2025Q2_LV'!G11</f>
        <v>6082977</v>
      </c>
      <c r="H11" s="99">
        <f>'2025Q2_LV'!H11</f>
        <v>6107840</v>
      </c>
      <c r="I11" s="99">
        <f>'2025Q2_LV'!I11</f>
        <v>6253308</v>
      </c>
      <c r="J11" s="99">
        <f>'2025Q2_LV'!J11</f>
        <v>6393149</v>
      </c>
      <c r="K11" s="99">
        <f>'2025Q2_LV'!K11</f>
        <v>6444963</v>
      </c>
      <c r="L11" s="99">
        <f>'2025Q2_LV'!L11</f>
        <v>6519414</v>
      </c>
      <c r="M11" s="99">
        <f>'2025Q2_LV'!M11</f>
        <v>6640700</v>
      </c>
      <c r="N11" s="99">
        <f>'2025Q2_LV'!N11</f>
        <v>6750551</v>
      </c>
      <c r="O11" s="99">
        <f>'2025Q2_LV'!O11</f>
        <v>7019166</v>
      </c>
      <c r="P11" s="99">
        <f>'2025Q2_LV'!P11</f>
        <v>7095290</v>
      </c>
      <c r="Q11" s="99">
        <f>'2025Q2_LV'!Q11</f>
        <v>7244981</v>
      </c>
      <c r="R11" s="99">
        <f>'2025Q2_LV'!R11</f>
        <v>7308676</v>
      </c>
      <c r="S11" s="99">
        <f>'2025Q2_LV'!S11</f>
        <v>7355509</v>
      </c>
      <c r="T11" s="99">
        <f>'2025Q2_LV'!T11</f>
        <v>7461634</v>
      </c>
      <c r="U11" s="99">
        <f>'2025Q2_LV'!U11</f>
        <v>7427593</v>
      </c>
      <c r="V11" s="99">
        <f>'2025Q2_LV'!V11</f>
        <v>7474570</v>
      </c>
      <c r="W11" s="99">
        <f>'2025Q2_LV'!W11</f>
        <v>6841773</v>
      </c>
      <c r="X11" s="99">
        <f>'2025Q2_LV'!X11</f>
        <v>7390381</v>
      </c>
      <c r="Y11" s="99">
        <f>'2025Q2_LV'!Y11</f>
        <v>7524022</v>
      </c>
      <c r="Z11" s="99">
        <f>'2025Q2_LV'!Z11</f>
        <v>7580340</v>
      </c>
      <c r="AA11" s="99">
        <f>'2025Q2_LV'!AA11</f>
        <v>7850296</v>
      </c>
      <c r="AB11" s="99">
        <f>'2025Q2_LV'!AB11</f>
        <v>8230843</v>
      </c>
      <c r="AC11" s="99">
        <f>'2025Q2_LV'!AC11</f>
        <v>8540796</v>
      </c>
      <c r="AD11" s="99">
        <f>'2025Q2_LV'!AD11</f>
        <v>8785304</v>
      </c>
      <c r="AE11" s="99">
        <f>'2025Q2_LV'!AE11</f>
        <v>8835435</v>
      </c>
      <c r="AF11" s="99">
        <f>'2025Q2_LV'!AF11</f>
        <v>9251505</v>
      </c>
      <c r="AG11" s="99">
        <f>'2025Q2_LV'!AG11</f>
        <v>9184988</v>
      </c>
      <c r="AH11" s="99">
        <f>'2025Q2_LV'!AH11</f>
        <v>9776890</v>
      </c>
      <c r="AI11" s="99">
        <f>'2025Q2_LV'!AI11</f>
        <v>9705290</v>
      </c>
      <c r="AJ11" s="99">
        <f>'2025Q2_LV'!AJ11</f>
        <v>9657808</v>
      </c>
      <c r="AK11" s="99">
        <f>'2025Q2_LV'!AK11</f>
        <v>10216054</v>
      </c>
      <c r="AL11" s="99">
        <f>'2025Q2_LV'!AL11</f>
        <v>9760805</v>
      </c>
      <c r="AM11" s="99">
        <f>'2025Q2_LV'!AM11</f>
        <v>9969215</v>
      </c>
      <c r="AN11" s="99">
        <f>'2025Q2_LV'!AN11</f>
        <v>9929811</v>
      </c>
      <c r="AO11" s="99">
        <f>'2025Q2_LV'!AO11</f>
        <v>10501114</v>
      </c>
      <c r="AP11" s="99">
        <f>'2025Q2_LV'!AP11</f>
        <v>10198593</v>
      </c>
      <c r="AQ11" s="99">
        <f>'2025Q2_LV'!AQ11</f>
        <v>10454356</v>
      </c>
      <c r="AR11" s="99"/>
      <c r="AS11" s="99"/>
      <c r="AT11" s="99"/>
      <c r="BB11" s="6"/>
      <c r="BC11" s="6"/>
    </row>
    <row r="12" spans="1:57" x14ac:dyDescent="0.2">
      <c r="A12" s="60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21"/>
      <c r="AH12" s="21"/>
      <c r="AI12" s="21"/>
      <c r="AJ12" s="21"/>
      <c r="AK12" s="21"/>
      <c r="AL12" s="21"/>
      <c r="AM12" s="21"/>
      <c r="AN12" s="21"/>
      <c r="AO12" s="21"/>
      <c r="AP12" s="142"/>
      <c r="AQ12" s="142"/>
      <c r="AR12" s="142"/>
      <c r="AS12" s="142"/>
      <c r="AT12" s="142"/>
      <c r="AU12" s="21"/>
      <c r="AV12" s="21"/>
      <c r="AW12" s="21"/>
      <c r="AX12" s="21"/>
      <c r="AY12" s="21"/>
      <c r="AZ12" s="6"/>
      <c r="BA12" s="38"/>
      <c r="BB12" s="6"/>
      <c r="BC12" s="6"/>
    </row>
    <row r="13" spans="1:57" x14ac:dyDescent="0.2">
      <c r="A13" s="52" t="s">
        <v>54</v>
      </c>
      <c r="F13" s="43"/>
      <c r="G13" s="53">
        <v>2015</v>
      </c>
      <c r="H13" s="53">
        <v>2016</v>
      </c>
      <c r="I13" s="53">
        <v>2017</v>
      </c>
      <c r="J13" s="53">
        <v>2018</v>
      </c>
      <c r="K13" s="53">
        <v>2019</v>
      </c>
      <c r="L13" s="53">
        <v>2020</v>
      </c>
      <c r="M13" s="53">
        <v>2021</v>
      </c>
      <c r="N13" s="53">
        <v>2022</v>
      </c>
      <c r="O13" s="53">
        <v>2023</v>
      </c>
      <c r="P13" s="53">
        <v>2024</v>
      </c>
      <c r="Q13" s="48"/>
      <c r="R13" s="48"/>
      <c r="S13" s="48"/>
      <c r="T13" s="48"/>
      <c r="U13" s="48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21"/>
      <c r="AH13" s="21"/>
      <c r="AI13" s="21"/>
      <c r="AJ13" s="21"/>
      <c r="AK13" s="21"/>
      <c r="AL13" s="21"/>
      <c r="AM13" s="21"/>
      <c r="AN13" s="21"/>
      <c r="AO13" s="21"/>
      <c r="AP13" s="142"/>
      <c r="AQ13" s="142"/>
      <c r="AR13" s="142"/>
      <c r="AS13" s="142"/>
      <c r="AT13" s="142"/>
      <c r="AU13" s="21"/>
      <c r="AV13" s="21"/>
      <c r="AW13" s="21"/>
      <c r="AX13" s="21"/>
      <c r="AY13" s="21"/>
      <c r="AZ13" s="6"/>
      <c r="BA13" s="39"/>
      <c r="BB13" s="6"/>
      <c r="BC13" s="6"/>
    </row>
    <row r="14" spans="1:57" s="5" customFormat="1" ht="15" x14ac:dyDescent="0.25">
      <c r="A14" s="59" t="s">
        <v>134</v>
      </c>
      <c r="B14" s="54"/>
      <c r="C14" s="54"/>
      <c r="D14" s="54"/>
      <c r="E14" s="54"/>
      <c r="F14" s="43"/>
      <c r="G14" s="99">
        <f>'2025Q2_LV'!G14</f>
        <v>27187671</v>
      </c>
      <c r="H14" s="99">
        <f>'2025Q2_LV'!H14</f>
        <v>27881415</v>
      </c>
      <c r="I14" s="99">
        <f>'2025Q2_LV'!I14</f>
        <v>28829090</v>
      </c>
      <c r="J14" s="99">
        <f>'2025Q2_LV'!J14</f>
        <v>30071541</v>
      </c>
      <c r="K14" s="99">
        <f>'2025Q2_LV'!K14</f>
        <v>30274636</v>
      </c>
      <c r="L14" s="99">
        <f>'2025Q2_LV'!L14</f>
        <v>29224340</v>
      </c>
      <c r="M14" s="99">
        <f>'2025Q2_LV'!M14</f>
        <v>31253252</v>
      </c>
      <c r="N14" s="99">
        <f>'2025Q2_LV'!N14</f>
        <v>31817927</v>
      </c>
      <c r="O14" s="99">
        <f>'2025Q2_LV'!O14</f>
        <v>32726080</v>
      </c>
      <c r="P14" s="99">
        <f>'2025Q2_LV'!P14</f>
        <v>32581270</v>
      </c>
      <c r="Q14" s="48"/>
      <c r="R14" s="48"/>
      <c r="S14" s="48"/>
      <c r="T14" s="48"/>
      <c r="U14" s="48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21"/>
      <c r="AH14" s="21"/>
      <c r="AI14" s="21"/>
      <c r="AJ14" s="21"/>
      <c r="AK14" s="21"/>
      <c r="AL14" s="21"/>
      <c r="AM14" s="21"/>
      <c r="AN14" s="21"/>
      <c r="AO14" s="21"/>
      <c r="AP14" s="142"/>
      <c r="AQ14" s="142"/>
      <c r="AR14" s="142"/>
      <c r="AS14" s="142"/>
      <c r="AT14" s="142"/>
      <c r="AU14" s="21"/>
      <c r="AV14" s="21"/>
      <c r="AW14" s="21"/>
      <c r="AX14" s="21"/>
      <c r="AY14" s="21"/>
      <c r="AZ14" s="6"/>
      <c r="BA14" s="39"/>
      <c r="BB14" s="6"/>
      <c r="BC14" s="6"/>
    </row>
    <row r="15" spans="1:57" s="5" customFormat="1" ht="15" x14ac:dyDescent="0.25">
      <c r="A15" s="59" t="s">
        <v>53</v>
      </c>
      <c r="B15" s="54"/>
      <c r="C15" s="54"/>
      <c r="D15" s="54"/>
      <c r="E15" s="54"/>
      <c r="F15" s="43"/>
      <c r="G15" s="99">
        <f>'2025Q2_LV'!G15</f>
        <v>23744263</v>
      </c>
      <c r="H15" s="99">
        <f>'2025Q2_LV'!H15</f>
        <v>24498174</v>
      </c>
      <c r="I15" s="99">
        <f>'2025Q2_LV'!I15</f>
        <v>26017128</v>
      </c>
      <c r="J15" s="99">
        <f>'2025Q2_LV'!J15</f>
        <v>28153443</v>
      </c>
      <c r="K15" s="99">
        <f>'2025Q2_LV'!K15</f>
        <v>29567001</v>
      </c>
      <c r="L15" s="99">
        <f>'2025Q2_LV'!L15</f>
        <v>29224340</v>
      </c>
      <c r="M15" s="99">
        <f>'2025Q2_LV'!M15</f>
        <v>32283779</v>
      </c>
      <c r="N15" s="99">
        <f>'2025Q2_LV'!N15</f>
        <v>36099675</v>
      </c>
      <c r="O15" s="99">
        <f>'2025Q2_LV'!O15</f>
        <v>39372410</v>
      </c>
      <c r="P15" s="99">
        <f>'2025Q2_LV'!P15</f>
        <v>40208388</v>
      </c>
      <c r="Q15" s="48"/>
      <c r="R15" s="48"/>
      <c r="S15" s="48"/>
      <c r="T15" s="48"/>
      <c r="U15" s="48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21"/>
      <c r="AH15" s="21"/>
      <c r="AI15" s="21"/>
      <c r="AJ15" s="21"/>
      <c r="AK15" s="21"/>
      <c r="AL15" s="21"/>
      <c r="AM15" s="21"/>
      <c r="AN15" s="21"/>
      <c r="AO15" s="21"/>
      <c r="AP15" s="142"/>
      <c r="AQ15" s="142"/>
      <c r="AR15" s="142"/>
      <c r="AS15" s="142"/>
      <c r="AT15" s="142"/>
      <c r="AU15" s="21"/>
      <c r="AV15" s="21"/>
      <c r="AW15" s="21"/>
      <c r="AX15" s="21"/>
      <c r="AY15" s="21"/>
      <c r="AZ15" s="6"/>
      <c r="BA15" s="6"/>
      <c r="BB15" s="6"/>
      <c r="BC15" s="6"/>
    </row>
    <row r="16" spans="1:57" s="5" customFormat="1" x14ac:dyDescent="0.2">
      <c r="A16" s="60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21"/>
      <c r="AH16" s="21"/>
      <c r="AI16" s="21"/>
      <c r="AJ16" s="21"/>
      <c r="AK16" s="21"/>
      <c r="AL16" s="21"/>
      <c r="AM16" s="21"/>
      <c r="AN16" s="21"/>
      <c r="AO16" s="21"/>
      <c r="AP16" s="142"/>
      <c r="AR16" s="142"/>
      <c r="AS16" s="142"/>
      <c r="AT16" s="142"/>
      <c r="AU16" s="21"/>
      <c r="AV16" s="21"/>
      <c r="AW16" s="21"/>
      <c r="AX16" s="21"/>
      <c r="AY16" s="21"/>
      <c r="AZ16" s="6"/>
      <c r="BA16" s="6"/>
      <c r="BB16" s="6"/>
      <c r="BC16" s="6"/>
    </row>
    <row r="17" spans="1:57" x14ac:dyDescent="0.2">
      <c r="A17" s="52" t="s">
        <v>55</v>
      </c>
      <c r="B17" s="53" t="s">
        <v>14</v>
      </c>
      <c r="C17" s="53" t="s">
        <v>15</v>
      </c>
      <c r="D17" s="53" t="s">
        <v>16</v>
      </c>
      <c r="E17" s="53" t="s">
        <v>17</v>
      </c>
      <c r="F17" s="53" t="s">
        <v>18</v>
      </c>
      <c r="G17" s="53" t="s">
        <v>19</v>
      </c>
      <c r="H17" s="53" t="s">
        <v>20</v>
      </c>
      <c r="I17" s="53" t="s">
        <v>21</v>
      </c>
      <c r="J17" s="53" t="s">
        <v>22</v>
      </c>
      <c r="K17" s="53" t="s">
        <v>23</v>
      </c>
      <c r="L17" s="53" t="s">
        <v>24</v>
      </c>
      <c r="M17" s="53" t="s">
        <v>25</v>
      </c>
      <c r="N17" s="53" t="s">
        <v>26</v>
      </c>
      <c r="O17" s="53" t="s">
        <v>27</v>
      </c>
      <c r="P17" s="53" t="s">
        <v>28</v>
      </c>
      <c r="Q17" s="53" t="s">
        <v>29</v>
      </c>
      <c r="R17" s="37" t="s">
        <v>30</v>
      </c>
      <c r="S17" s="37" t="s">
        <v>31</v>
      </c>
      <c r="T17" s="37" t="s">
        <v>32</v>
      </c>
      <c r="U17" s="37" t="s">
        <v>97</v>
      </c>
      <c r="V17" s="37" t="s">
        <v>101</v>
      </c>
      <c r="W17" s="37" t="s">
        <v>103</v>
      </c>
      <c r="X17" s="37" t="s">
        <v>104</v>
      </c>
      <c r="Y17" s="37" t="s">
        <v>105</v>
      </c>
      <c r="Z17" s="37" t="s">
        <v>115</v>
      </c>
      <c r="AA17" s="37" t="s">
        <v>117</v>
      </c>
      <c r="AB17" s="37" t="s">
        <v>118</v>
      </c>
      <c r="AC17" s="37" t="s">
        <v>119</v>
      </c>
      <c r="AD17" s="37" t="s">
        <v>120</v>
      </c>
      <c r="AE17" s="37" t="s">
        <v>121</v>
      </c>
      <c r="AF17" s="37" t="s">
        <v>122</v>
      </c>
      <c r="AG17" s="37" t="s">
        <v>123</v>
      </c>
      <c r="AH17" s="53" t="s">
        <v>124</v>
      </c>
      <c r="AI17" s="53" t="s">
        <v>125</v>
      </c>
      <c r="AJ17" s="53" t="s">
        <v>126</v>
      </c>
      <c r="AK17" s="53" t="s">
        <v>127</v>
      </c>
      <c r="AL17" s="53" t="s">
        <v>128</v>
      </c>
      <c r="AM17" s="53" t="s">
        <v>129</v>
      </c>
      <c r="AN17" s="53" t="s">
        <v>131</v>
      </c>
      <c r="AO17" s="53" t="s">
        <v>135</v>
      </c>
      <c r="AP17" s="53" t="s">
        <v>136</v>
      </c>
      <c r="AQ17" s="53" t="s">
        <v>139</v>
      </c>
      <c r="AR17" s="134"/>
      <c r="AS17" s="134"/>
      <c r="AT17" s="134"/>
      <c r="BB17" s="6"/>
      <c r="BC17" s="6"/>
    </row>
    <row r="18" spans="1:57" ht="15" x14ac:dyDescent="0.25">
      <c r="A18" s="61" t="s">
        <v>56</v>
      </c>
      <c r="B18" s="100">
        <f>'2025Q2_LV'!B18</f>
        <v>20567.5</v>
      </c>
      <c r="C18" s="100">
        <f>'2025Q2_LV'!C18</f>
        <v>20878.5</v>
      </c>
      <c r="D18" s="100">
        <f>'2025Q2_LV'!D18</f>
        <v>20595.8</v>
      </c>
      <c r="E18" s="100">
        <f>'2025Q2_LV'!E18</f>
        <v>20577.7</v>
      </c>
      <c r="F18" s="100">
        <f>'2025Q2_LV'!F18</f>
        <v>20476</v>
      </c>
      <c r="G18" s="100">
        <f>'2025Q2_LV'!G18</f>
        <v>20732.7</v>
      </c>
      <c r="H18" s="100">
        <f>'2025Q2_LV'!H18</f>
        <v>20641.900000000001</v>
      </c>
      <c r="I18" s="100">
        <f>'2025Q2_LV'!I18</f>
        <v>20885.099999999999</v>
      </c>
      <c r="J18" s="100">
        <f>'2025Q2_LV'!J18</f>
        <v>21128.1</v>
      </c>
      <c r="K18" s="100">
        <f>'2025Q2_LV'!K18</f>
        <v>21374.400000000001</v>
      </c>
      <c r="L18" s="100">
        <f>'2025Q2_LV'!L18</f>
        <v>21237.599999999999</v>
      </c>
      <c r="M18" s="100">
        <f>'2025Q2_LV'!M18</f>
        <v>21420</v>
      </c>
      <c r="N18" s="100">
        <f>'2025Q2_LV'!N18</f>
        <v>21548.9</v>
      </c>
      <c r="O18" s="100">
        <f>'2025Q2_LV'!O18</f>
        <v>21877.200000000001</v>
      </c>
      <c r="P18" s="100">
        <f>'2025Q2_LV'!P18</f>
        <v>21850.9</v>
      </c>
      <c r="Q18" s="100">
        <f>'2025Q2_LV'!Q18</f>
        <v>22041.4</v>
      </c>
      <c r="R18" s="100">
        <f>'2025Q2_LV'!R18</f>
        <v>22174.2</v>
      </c>
      <c r="S18" s="100">
        <f>'2025Q2_LV'!S18</f>
        <v>22593.7</v>
      </c>
      <c r="T18" s="100">
        <f>'2025Q2_LV'!T18</f>
        <v>22476.7</v>
      </c>
      <c r="U18" s="100">
        <f>'2025Q2_LV'!U18</f>
        <v>22528.799999999999</v>
      </c>
      <c r="V18" s="100">
        <f>'2025Q2_LV'!V18</f>
        <v>22604.7</v>
      </c>
      <c r="W18" s="100">
        <f>'2025Q2_LV'!W18</f>
        <v>22498</v>
      </c>
      <c r="X18" s="100">
        <f>'2025Q2_LV'!X18</f>
        <v>22476.799999999999</v>
      </c>
      <c r="Y18" s="100">
        <f>'2025Q2_LV'!Y18</f>
        <v>22390.400000000001</v>
      </c>
      <c r="Z18" s="100">
        <f>'2025Q2_LV'!Z18</f>
        <v>22576.799999999999</v>
      </c>
      <c r="AA18" s="100">
        <f>'2025Q2_LV'!AA18</f>
        <v>23021.8</v>
      </c>
      <c r="AB18" s="100">
        <f>'2025Q2_LV'!AB18</f>
        <v>23329.4</v>
      </c>
      <c r="AC18" s="100">
        <f>'2025Q2_LV'!AC18</f>
        <v>23989.200000000001</v>
      </c>
      <c r="AD18" s="100">
        <f>'2025Q2_LV'!AD18</f>
        <v>24660.1</v>
      </c>
      <c r="AE18" s="100">
        <f>'2025Q2_LV'!AE18</f>
        <v>26798.5</v>
      </c>
      <c r="AF18" s="100">
        <f>'2025Q2_LV'!AF18</f>
        <v>28402.7</v>
      </c>
      <c r="AG18" s="100">
        <f>'2025Q2_LV'!AG18</f>
        <v>29140.3</v>
      </c>
      <c r="AH18" s="100">
        <f>'2025Q2_LV'!AH18</f>
        <v>29503.5</v>
      </c>
      <c r="AI18" s="100">
        <f>'2025Q2_LV'!AI18</f>
        <v>29915.8</v>
      </c>
      <c r="AJ18" s="100">
        <f>'2025Q2_LV'!AJ18</f>
        <v>29828.6</v>
      </c>
      <c r="AK18" s="100">
        <f>'2025Q2_LV'!AK18</f>
        <v>29496.2</v>
      </c>
      <c r="AL18" s="100">
        <f>'2025Q2_LV'!AL18</f>
        <v>29726.1</v>
      </c>
      <c r="AM18" s="100">
        <f>'2025Q2_LV'!AM18</f>
        <v>30168.9</v>
      </c>
      <c r="AN18" s="100">
        <f>'2025Q2_LV'!AN18</f>
        <v>30113.599999999999</v>
      </c>
      <c r="AO18" s="100">
        <f>'2025Q2_LV'!AO18</f>
        <v>30238.5</v>
      </c>
      <c r="AP18" s="100">
        <f>'2025Q2_LV'!AP18</f>
        <v>30725</v>
      </c>
      <c r="AQ18" s="100">
        <f>'2025Q2_LV'!AQ18</f>
        <v>31305.200000000001</v>
      </c>
      <c r="AR18" s="100"/>
      <c r="AS18" s="100"/>
      <c r="AT18" s="100"/>
      <c r="BB18" s="6"/>
      <c r="BC18" s="6"/>
    </row>
    <row r="19" spans="1:57" x14ac:dyDescent="0.2">
      <c r="A19" s="60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3"/>
      <c r="M19" s="48"/>
      <c r="N19" s="48"/>
      <c r="O19" s="48"/>
      <c r="P19" s="48"/>
      <c r="Q19" s="48"/>
      <c r="R19" s="48"/>
      <c r="S19" s="48"/>
      <c r="T19" s="48"/>
      <c r="U19" s="48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21"/>
      <c r="AH19" s="21"/>
      <c r="AI19" s="21"/>
      <c r="AJ19" s="21"/>
      <c r="AK19" s="21"/>
      <c r="AL19" s="21"/>
      <c r="AM19" s="21"/>
      <c r="AN19" s="21"/>
      <c r="AO19" s="21"/>
      <c r="AP19" s="142"/>
      <c r="AQ19" s="142"/>
      <c r="AR19" s="142"/>
      <c r="AS19" s="142"/>
      <c r="AT19" s="142"/>
      <c r="AU19" s="21"/>
      <c r="AV19" s="21"/>
      <c r="AW19" s="21"/>
      <c r="AX19" s="21"/>
      <c r="AY19" s="21"/>
      <c r="AZ19" s="6"/>
      <c r="BA19" s="6"/>
      <c r="BB19" s="6"/>
      <c r="BC19" s="6"/>
    </row>
    <row r="20" spans="1:57" x14ac:dyDescent="0.2">
      <c r="A20" s="52" t="s">
        <v>57</v>
      </c>
      <c r="F20" s="43"/>
      <c r="G20" s="53">
        <v>2015</v>
      </c>
      <c r="H20" s="53">
        <v>2016</v>
      </c>
      <c r="I20" s="53">
        <v>2017</v>
      </c>
      <c r="J20" s="53">
        <v>2018</v>
      </c>
      <c r="K20" s="53">
        <v>2019</v>
      </c>
      <c r="L20" s="53">
        <v>2020</v>
      </c>
      <c r="M20" s="53">
        <v>2021</v>
      </c>
      <c r="N20" s="53">
        <v>2022</v>
      </c>
      <c r="O20" s="53">
        <v>2023</v>
      </c>
      <c r="P20" s="53">
        <v>2024</v>
      </c>
      <c r="Q20" s="48"/>
      <c r="R20" s="48"/>
      <c r="S20" s="48"/>
      <c r="T20" s="48"/>
      <c r="U20" s="48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21"/>
      <c r="AH20" s="21"/>
      <c r="AI20" s="21"/>
      <c r="AJ20" s="21"/>
      <c r="AK20" s="21"/>
      <c r="AL20" s="21"/>
      <c r="AM20" s="21"/>
      <c r="AN20" s="21"/>
      <c r="AO20" s="21"/>
      <c r="AP20" s="142"/>
      <c r="AQ20" s="142"/>
      <c r="AR20" s="142"/>
      <c r="AS20" s="142"/>
      <c r="AT20" s="142"/>
      <c r="AU20" s="21"/>
      <c r="AV20" s="21"/>
      <c r="AW20" s="21"/>
      <c r="AX20" s="21"/>
      <c r="AY20" s="21"/>
      <c r="AZ20" s="6"/>
      <c r="BA20" s="6"/>
      <c r="BB20" s="6"/>
      <c r="BC20" s="6"/>
    </row>
    <row r="21" spans="1:57" ht="34.5" customHeight="1" x14ac:dyDescent="0.2">
      <c r="A21" s="61" t="s">
        <v>58</v>
      </c>
      <c r="B21" s="49"/>
      <c r="C21" s="49"/>
      <c r="D21" s="49"/>
      <c r="E21" s="49"/>
      <c r="F21" s="102"/>
      <c r="G21" s="68">
        <f>'2025Q2_LV'!G21</f>
        <v>2E-3</v>
      </c>
      <c r="H21" s="68">
        <f>SUM(F18:I18)/SUM(B18:E18)-1</f>
        <v>1.4064476304020967E-3</v>
      </c>
      <c r="I21" s="68">
        <f>SUM(J18:M18)/SUM(F18:I18)-1</f>
        <v>2.930294902925823E-2</v>
      </c>
      <c r="J21" s="68">
        <f>SUM(N18:Q18)/SUM(J18:M18)-1</f>
        <v>2.5344028482822356E-2</v>
      </c>
      <c r="K21" s="68">
        <f>SUM(R18:U18)/SUM(N18:Q18)-1</f>
        <v>2.811549455784812E-2</v>
      </c>
      <c r="L21" s="68">
        <f>SUM(V18:Y18)/SUM(R18:U18)-1</f>
        <v>2.1888443570143856E-3</v>
      </c>
      <c r="M21" s="68">
        <f>SUM(Z18:AC18)/SUM(V18:Y18)-1</f>
        <v>3.2758733754288949E-2</v>
      </c>
      <c r="N21" s="68">
        <f>SUM(AD18:AG18)/SUM(Z18:AC18)-1</f>
        <v>0.17310465661901153</v>
      </c>
      <c r="O21" s="68">
        <f>SUM(AH18:AK18)/SUM(AD18:AG18)-1</f>
        <v>8.9379421953439175E-2</v>
      </c>
      <c r="P21" s="68">
        <f>SUM(AL18:AO18)/SUM(AH18:AK18)-1</f>
        <v>1.2657470981716212E-2</v>
      </c>
      <c r="Q21" s="48"/>
      <c r="R21" s="48"/>
      <c r="S21" s="48"/>
      <c r="T21" s="48"/>
      <c r="U21" s="48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21"/>
      <c r="AH21" s="21"/>
      <c r="AI21" s="21"/>
      <c r="AJ21" s="21"/>
      <c r="AK21" s="21"/>
      <c r="AL21" s="21"/>
      <c r="AM21" s="21"/>
      <c r="AN21" s="21"/>
      <c r="AO21" s="21"/>
      <c r="AP21" s="142"/>
      <c r="AQ21" s="142"/>
      <c r="AR21" s="142"/>
      <c r="AS21" s="142"/>
      <c r="AT21" s="142"/>
      <c r="AU21" s="21"/>
      <c r="AV21" s="21"/>
      <c r="AW21" s="21"/>
      <c r="AX21" s="21"/>
      <c r="AY21" s="21"/>
      <c r="AZ21" s="6"/>
      <c r="BA21" s="66"/>
      <c r="BB21" s="66"/>
      <c r="BC21" s="66"/>
      <c r="BD21" s="66"/>
      <c r="BE21" s="63"/>
    </row>
    <row r="22" spans="1:57" x14ac:dyDescent="0.2">
      <c r="A22" s="60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21"/>
      <c r="AH22" s="21"/>
      <c r="AI22" s="21"/>
      <c r="AJ22" s="21"/>
      <c r="AK22" s="21"/>
      <c r="AL22" s="21"/>
      <c r="AM22" s="21"/>
      <c r="AN22" s="21"/>
      <c r="AO22" s="21"/>
      <c r="AP22" s="142"/>
      <c r="AQ22" s="142"/>
      <c r="AR22" s="142"/>
      <c r="AS22" s="142"/>
      <c r="AT22" s="142"/>
      <c r="AU22" s="21"/>
      <c r="AV22" s="21"/>
      <c r="AW22" s="21"/>
      <c r="AX22" s="21"/>
      <c r="AY22" s="21"/>
      <c r="AZ22" s="6"/>
      <c r="BA22" s="66"/>
      <c r="BB22" s="66"/>
      <c r="BC22" s="66"/>
      <c r="BD22" s="66"/>
      <c r="BE22" s="64"/>
    </row>
    <row r="23" spans="1:57" x14ac:dyDescent="0.2">
      <c r="A23" s="52" t="s">
        <v>59</v>
      </c>
      <c r="B23" s="53" t="s">
        <v>14</v>
      </c>
      <c r="C23" s="53" t="s">
        <v>15</v>
      </c>
      <c r="D23" s="53" t="s">
        <v>16</v>
      </c>
      <c r="E23" s="53" t="s">
        <v>17</v>
      </c>
      <c r="F23" s="53" t="s">
        <v>18</v>
      </c>
      <c r="G23" s="53" t="s">
        <v>19</v>
      </c>
      <c r="H23" s="53" t="s">
        <v>20</v>
      </c>
      <c r="I23" s="53" t="s">
        <v>21</v>
      </c>
      <c r="J23" s="53" t="s">
        <v>22</v>
      </c>
      <c r="K23" s="53" t="s">
        <v>23</v>
      </c>
      <c r="L23" s="53" t="s">
        <v>24</v>
      </c>
      <c r="M23" s="53" t="s">
        <v>25</v>
      </c>
      <c r="N23" s="53" t="s">
        <v>26</v>
      </c>
      <c r="O23" s="53" t="s">
        <v>27</v>
      </c>
      <c r="P23" s="53" t="s">
        <v>28</v>
      </c>
      <c r="Q23" s="53" t="s">
        <v>29</v>
      </c>
      <c r="R23" s="37" t="s">
        <v>30</v>
      </c>
      <c r="S23" s="37" t="s">
        <v>31</v>
      </c>
      <c r="T23" s="37" t="s">
        <v>32</v>
      </c>
      <c r="U23" s="37" t="s">
        <v>97</v>
      </c>
      <c r="V23" s="37" t="s">
        <v>101</v>
      </c>
      <c r="W23" s="37" t="s">
        <v>103</v>
      </c>
      <c r="X23" s="37" t="s">
        <v>104</v>
      </c>
      <c r="Y23" s="37" t="s">
        <v>105</v>
      </c>
      <c r="Z23" s="37" t="s">
        <v>115</v>
      </c>
      <c r="AA23" s="37" t="s">
        <v>117</v>
      </c>
      <c r="AB23" s="37" t="s">
        <v>118</v>
      </c>
      <c r="AC23" s="37" t="s">
        <v>119</v>
      </c>
      <c r="AD23" s="37" t="s">
        <v>120</v>
      </c>
      <c r="AE23" s="37" t="s">
        <v>121</v>
      </c>
      <c r="AF23" s="37" t="s">
        <v>122</v>
      </c>
      <c r="AG23" s="37" t="s">
        <v>123</v>
      </c>
      <c r="AH23" s="53" t="s">
        <v>124</v>
      </c>
      <c r="AI23" s="53" t="s">
        <v>124</v>
      </c>
      <c r="AJ23" s="53" t="s">
        <v>126</v>
      </c>
      <c r="AK23" s="53" t="s">
        <v>124</v>
      </c>
      <c r="AL23" s="53" t="s">
        <v>128</v>
      </c>
      <c r="AM23" s="53" t="s">
        <v>129</v>
      </c>
      <c r="AN23" s="53" t="s">
        <v>131</v>
      </c>
      <c r="AO23" s="53" t="s">
        <v>135</v>
      </c>
      <c r="AP23" s="53" t="s">
        <v>136</v>
      </c>
      <c r="AQ23" s="53" t="s">
        <v>139</v>
      </c>
      <c r="AR23" s="134"/>
      <c r="AS23" s="134"/>
      <c r="AT23" s="134"/>
      <c r="BA23" s="66"/>
      <c r="BB23" s="66"/>
      <c r="BC23" s="66"/>
      <c r="BD23" s="66"/>
      <c r="BE23" s="64"/>
    </row>
    <row r="24" spans="1:57" ht="25.5" x14ac:dyDescent="0.25">
      <c r="A24" s="61" t="s">
        <v>60</v>
      </c>
      <c r="B24" s="101">
        <f>'2025Q2_LV'!B25</f>
        <v>1.0049999999999999</v>
      </c>
      <c r="C24" s="101">
        <f>'2025Q2_LV'!C25</f>
        <v>1.012</v>
      </c>
      <c r="D24" s="101">
        <f>'2025Q2_LV'!D25</f>
        <v>1.0049999999999999</v>
      </c>
      <c r="E24" s="101">
        <f>'2025Q2_LV'!E25</f>
        <v>0.99399999999999999</v>
      </c>
      <c r="F24" s="101">
        <f>'2025Q2_LV'!F25</f>
        <v>0.995</v>
      </c>
      <c r="G24" s="101">
        <f>'2025Q2_LV'!G25</f>
        <v>1.0009999999999999</v>
      </c>
      <c r="H24" s="101">
        <f>'2025Q2_LV'!H25</f>
        <v>1.006</v>
      </c>
      <c r="I24" s="101">
        <f>'2025Q2_LV'!I25</f>
        <v>1.02</v>
      </c>
      <c r="J24" s="101">
        <f>'2025Q2_LV'!J25</f>
        <v>1.022</v>
      </c>
      <c r="K24" s="101">
        <f>'2025Q2_LV'!K25</f>
        <v>1.028</v>
      </c>
      <c r="L24" s="101">
        <f>'2025Q2_LV'!L25</f>
        <v>1.032</v>
      </c>
      <c r="M24" s="101">
        <f>'2025Q2_LV'!M25</f>
        <v>1.026</v>
      </c>
      <c r="N24" s="101">
        <f>'2025Q2_LV'!N25</f>
        <v>1.036</v>
      </c>
      <c r="O24" s="101">
        <f>'2025Q2_LV'!O25</f>
        <v>1.0369999999999999</v>
      </c>
      <c r="P24" s="101">
        <f>'2025Q2_LV'!P25</f>
        <v>1.04</v>
      </c>
      <c r="Q24" s="101">
        <f>'2025Q2_LV'!Q25</f>
        <v>1.036</v>
      </c>
      <c r="R24" s="101">
        <f>'2025Q2_LV'!R25</f>
        <v>1.0620000000000001</v>
      </c>
      <c r="S24" s="101">
        <f>'2025Q2_LV'!S25</f>
        <v>1.042</v>
      </c>
      <c r="T24" s="101">
        <f>'2025Q2_LV'!T25</f>
        <v>1.036</v>
      </c>
      <c r="U24" s="101">
        <f>'2025Q2_LV'!U25</f>
        <v>1.036</v>
      </c>
      <c r="V24" s="101">
        <f>'2025Q2_LV'!V25</f>
        <v>1.034</v>
      </c>
      <c r="W24" s="101">
        <f>'2025Q2_LV'!W25</f>
        <v>1.024</v>
      </c>
      <c r="X24" s="101">
        <f>'2025Q2_LV'!X25</f>
        <v>1.018</v>
      </c>
      <c r="Y24" s="101">
        <f>'2025Q2_LV'!Y25</f>
        <v>1.0209999999999999</v>
      </c>
      <c r="Z24" s="101">
        <f>'2025Q2_LV'!Z25</f>
        <v>1</v>
      </c>
      <c r="AA24" s="101">
        <f>'2025Q2_LV'!AA25</f>
        <v>1.0189999999999999</v>
      </c>
      <c r="AB24" s="101">
        <f>'2025Q2_LV'!AB25</f>
        <v>1.038</v>
      </c>
      <c r="AC24" s="101">
        <f>'2025Q2_LV'!AC25</f>
        <v>1.069</v>
      </c>
      <c r="AD24" s="101">
        <f>'2025Q2_LV'!AD25</f>
        <v>1.0609999999999999</v>
      </c>
      <c r="AE24" s="101">
        <f>'2025Q2_LV'!AE25</f>
        <v>1.0980000000000001</v>
      </c>
      <c r="AF24" s="101">
        <f>'2025Q2_LV'!AF25</f>
        <v>1.137</v>
      </c>
      <c r="AG24" s="101">
        <f>'2025Q2_LV'!AG25</f>
        <v>1.095</v>
      </c>
      <c r="AH24" s="101">
        <f>'2025Q2_LV'!AH25</f>
        <v>1.0429999999999999</v>
      </c>
      <c r="AI24" s="101">
        <f>'2025Q2_LV'!AI25</f>
        <v>1.093</v>
      </c>
      <c r="AJ24" s="101">
        <f>'2025Q2_LV'!AJ25</f>
        <v>1.0009999999999999</v>
      </c>
      <c r="AK24" s="101">
        <f>'2025Q2_LV'!AK25</f>
        <v>1.109</v>
      </c>
      <c r="AL24" s="101">
        <f>'2025Q2_LV'!AL25</f>
        <v>1.002</v>
      </c>
      <c r="AM24" s="101">
        <f>'2025Q2_LV'!AM25</f>
        <v>1.0269999999999999</v>
      </c>
      <c r="AN24" s="101">
        <f>'2025Q2_LV'!AN25</f>
        <v>1.0389999999999999</v>
      </c>
      <c r="AO24" s="101">
        <f>'2025Q2_LV'!AO25</f>
        <v>1.032</v>
      </c>
      <c r="AP24" s="101">
        <f>'2025Q2_LV'!AP25</f>
        <v>1.048</v>
      </c>
      <c r="AQ24" s="101">
        <f>'2025Q2_LV'!AQ25</f>
        <v>1.0309999999999999</v>
      </c>
      <c r="AR24" s="101"/>
      <c r="AS24" s="101"/>
      <c r="AT24" s="101"/>
      <c r="BA24" s="66"/>
      <c r="BB24" s="66"/>
      <c r="BC24" s="66"/>
      <c r="BD24" s="66"/>
      <c r="BE24" s="65"/>
    </row>
    <row r="25" spans="1:57" x14ac:dyDescent="0.2">
      <c r="A25" s="60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6"/>
      <c r="BA25" s="6"/>
      <c r="BB25" s="6"/>
      <c r="BC25" s="6"/>
    </row>
    <row r="26" spans="1:57" x14ac:dyDescent="0.2">
      <c r="A26" s="52" t="s">
        <v>61</v>
      </c>
      <c r="F26" s="43"/>
      <c r="G26" s="53">
        <v>2015</v>
      </c>
      <c r="H26" s="53">
        <v>2016</v>
      </c>
      <c r="I26" s="53">
        <v>2017</v>
      </c>
      <c r="J26" s="53">
        <v>2018</v>
      </c>
      <c r="K26" s="53">
        <v>2019</v>
      </c>
      <c r="L26" s="53">
        <v>2020</v>
      </c>
      <c r="M26" s="53">
        <v>2021</v>
      </c>
      <c r="N26" s="53">
        <v>2022</v>
      </c>
      <c r="O26" s="53">
        <v>2023</v>
      </c>
      <c r="P26" s="53">
        <v>2024</v>
      </c>
      <c r="Q26" s="48"/>
      <c r="R26" s="48"/>
      <c r="S26" s="48"/>
      <c r="T26" s="48"/>
      <c r="U26" s="48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6"/>
      <c r="BA26" s="6"/>
      <c r="BB26" s="6"/>
      <c r="BC26" s="6"/>
    </row>
    <row r="27" spans="1:57" ht="15" x14ac:dyDescent="0.25">
      <c r="A27" s="61" t="s">
        <v>62</v>
      </c>
      <c r="B27" s="49"/>
      <c r="C27" s="49"/>
      <c r="D27" s="49"/>
      <c r="E27" s="49"/>
      <c r="F27" s="48"/>
      <c r="G27" s="101">
        <f>'2025Q2_LV'!G28</f>
        <v>1.004</v>
      </c>
      <c r="H27" s="101">
        <f>'2025Q2_LV'!H28</f>
        <v>1.006</v>
      </c>
      <c r="I27" s="101">
        <f>'2025Q2_LV'!I28</f>
        <v>1.0269999999999999</v>
      </c>
      <c r="J27" s="101">
        <f>'2025Q2_LV'!J28</f>
        <v>1.0369999999999999</v>
      </c>
      <c r="K27" s="101">
        <f>'2025Q2_LV'!K28</f>
        <v>1.0429999999999999</v>
      </c>
      <c r="L27" s="101">
        <f>'2025Q2_LV'!L28</f>
        <v>1.024</v>
      </c>
      <c r="M27" s="101">
        <f>'2025Q2_LV'!M28</f>
        <v>1.0329999999999999</v>
      </c>
      <c r="N27" s="101">
        <f>'2025Q2_LV'!N28</f>
        <v>1.0980000000000001</v>
      </c>
      <c r="O27" s="101">
        <f>'2025Q2_LV'!O28</f>
        <v>1.06</v>
      </c>
      <c r="P27" s="101">
        <f>'2025Q2_LV'!P28</f>
        <v>1.026</v>
      </c>
      <c r="Q27" s="48"/>
      <c r="R27" s="48"/>
      <c r="S27" s="48"/>
      <c r="T27" s="48"/>
      <c r="U27" s="48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6"/>
      <c r="BA27" s="6"/>
      <c r="BB27" s="6"/>
      <c r="BC27" s="6"/>
    </row>
    <row r="28" spans="1:57" x14ac:dyDescent="0.2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</row>
    <row r="29" spans="1:57" ht="15" hidden="1" x14ac:dyDescent="0.2">
      <c r="L29" s="104"/>
      <c r="M29" s="104"/>
      <c r="N29" s="104"/>
      <c r="O29" s="104"/>
    </row>
    <row r="30" spans="1:57" ht="15" hidden="1" x14ac:dyDescent="0.2">
      <c r="L30" s="106"/>
      <c r="M30" s="106"/>
      <c r="N30" s="106"/>
      <c r="O30" s="106"/>
    </row>
    <row r="32" spans="1:57" ht="15" hidden="1" x14ac:dyDescent="0.2">
      <c r="L32" s="104"/>
      <c r="M32" s="104"/>
      <c r="N32" s="104"/>
      <c r="O32" s="104"/>
    </row>
  </sheetData>
  <mergeCells count="22">
    <mergeCell ref="AO1:AO2"/>
    <mergeCell ref="AJ1:AJ2"/>
    <mergeCell ref="AK1:AN1"/>
    <mergeCell ref="AZ1:BD1"/>
    <mergeCell ref="P1:P2"/>
    <mergeCell ref="U1:U2"/>
    <mergeCell ref="Q1:T1"/>
    <mergeCell ref="V1:Y1"/>
    <mergeCell ref="Z1:Z2"/>
    <mergeCell ref="AA1:AD1"/>
    <mergeCell ref="AE1:AE2"/>
    <mergeCell ref="AF1:AI1"/>
    <mergeCell ref="AP1:AS1"/>
    <mergeCell ref="AT1:AT2"/>
    <mergeCell ref="AU1:AX1"/>
    <mergeCell ref="AY1:AY2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>
    <tabColor theme="3" tint="-0.249977111117893"/>
    <pageSetUpPr fitToPage="1"/>
  </sheetPr>
  <dimension ref="A1:AA55"/>
  <sheetViews>
    <sheetView showGridLines="0" zoomScale="70" zoomScaleNormal="70" workbookViewId="0">
      <selection sqref="A1:G1"/>
    </sheetView>
  </sheetViews>
  <sheetFormatPr defaultColWidth="0" defaultRowHeight="0" customHeight="1" zeroHeight="1" x14ac:dyDescent="0.2"/>
  <cols>
    <col min="1" max="1" width="10.28515625" style="85" customWidth="1"/>
    <col min="2" max="2" width="12.140625" style="85" customWidth="1"/>
    <col min="3" max="3" width="13.42578125" style="85" customWidth="1"/>
    <col min="4" max="4" width="12" style="85" customWidth="1"/>
    <col min="5" max="5" width="11.28515625" style="85" customWidth="1"/>
    <col min="6" max="6" width="10.7109375" style="85" customWidth="1"/>
    <col min="7" max="7" width="12" style="85" customWidth="1"/>
    <col min="8" max="8" width="25.42578125" style="73" customWidth="1"/>
    <col min="9" max="10" width="8.7109375" style="85" customWidth="1"/>
    <col min="11" max="11" width="10.28515625" style="85" customWidth="1"/>
    <col min="12" max="12" width="14.28515625" style="85" customWidth="1"/>
    <col min="13" max="13" width="12.140625" style="85" customWidth="1"/>
    <col min="14" max="14" width="10.28515625" style="85" customWidth="1"/>
    <col min="15" max="15" width="8.7109375" style="85" customWidth="1"/>
    <col min="16" max="16" width="9.28515625" style="85" customWidth="1"/>
    <col min="17" max="27" width="8.7109375" style="85" customWidth="1"/>
    <col min="28" max="16384" width="8.7109375" style="85" hidden="1"/>
  </cols>
  <sheetData>
    <row r="1" spans="1:16" s="23" customFormat="1" ht="14.1" customHeight="1" x14ac:dyDescent="0.25">
      <c r="A1" s="169" t="s">
        <v>63</v>
      </c>
      <c r="B1" s="169"/>
      <c r="C1" s="169"/>
      <c r="D1" s="169"/>
      <c r="E1" s="169"/>
      <c r="F1" s="169"/>
      <c r="G1" s="169"/>
      <c r="J1" s="170" t="s">
        <v>64</v>
      </c>
      <c r="K1" s="170"/>
      <c r="L1" s="170"/>
      <c r="M1" s="170"/>
      <c r="N1" s="170"/>
      <c r="O1" s="170"/>
      <c r="P1" s="170"/>
    </row>
    <row r="2" spans="1:16" s="23" customFormat="1" ht="14.65" customHeight="1" x14ac:dyDescent="0.2">
      <c r="A2" s="171" t="s">
        <v>65</v>
      </c>
      <c r="B2" s="171"/>
      <c r="C2" s="171"/>
      <c r="D2" s="171"/>
      <c r="E2" s="171"/>
      <c r="F2" s="171"/>
      <c r="G2" s="171"/>
      <c r="J2" s="170"/>
      <c r="K2" s="170"/>
      <c r="L2" s="170"/>
      <c r="M2" s="170"/>
      <c r="N2" s="170"/>
      <c r="O2" s="170"/>
      <c r="P2" s="170"/>
    </row>
    <row r="3" spans="1:16" s="23" customFormat="1" ht="14.65" customHeight="1" x14ac:dyDescent="0.25">
      <c r="A3" s="171" t="s">
        <v>132</v>
      </c>
      <c r="B3" s="171"/>
      <c r="C3" s="171"/>
      <c r="D3" s="171"/>
      <c r="E3" s="171"/>
      <c r="F3" s="171"/>
      <c r="G3" s="171"/>
      <c r="J3" s="170"/>
      <c r="K3" s="170"/>
      <c r="L3" s="170"/>
      <c r="M3" s="170"/>
      <c r="N3" s="170"/>
      <c r="O3" s="170"/>
      <c r="P3" s="170"/>
    </row>
    <row r="4" spans="1:16" s="23" customFormat="1" ht="22.5" x14ac:dyDescent="0.2">
      <c r="A4" s="69"/>
      <c r="B4" s="70" t="s">
        <v>66</v>
      </c>
      <c r="C4" s="70" t="s">
        <v>67</v>
      </c>
      <c r="D4" s="70" t="s">
        <v>68</v>
      </c>
      <c r="E4" s="70" t="s">
        <v>69</v>
      </c>
      <c r="F4" s="70" t="s">
        <v>70</v>
      </c>
      <c r="G4" s="70" t="s">
        <v>71</v>
      </c>
      <c r="H4" s="69"/>
      <c r="I4" s="69"/>
      <c r="J4" s="69"/>
      <c r="K4" s="70" t="s">
        <v>8</v>
      </c>
      <c r="L4" s="70" t="s">
        <v>67</v>
      </c>
      <c r="M4" s="70" t="s">
        <v>68</v>
      </c>
      <c r="N4" s="70" t="s">
        <v>69</v>
      </c>
      <c r="O4" s="70" t="s">
        <v>70</v>
      </c>
      <c r="P4" s="70" t="s">
        <v>71</v>
      </c>
    </row>
    <row r="5" spans="1:16" s="23" customFormat="1" ht="45" x14ac:dyDescent="0.2">
      <c r="A5" s="69"/>
      <c r="B5" s="70" t="s">
        <v>72</v>
      </c>
      <c r="C5" s="70" t="s">
        <v>73</v>
      </c>
      <c r="D5" s="70" t="s">
        <v>74</v>
      </c>
      <c r="E5" s="70" t="s">
        <v>75</v>
      </c>
      <c r="F5" s="70" t="s">
        <v>76</v>
      </c>
      <c r="G5" s="70" t="s">
        <v>77</v>
      </c>
      <c r="H5" s="69"/>
      <c r="I5" s="69"/>
      <c r="J5" s="71"/>
      <c r="K5" s="70" t="s">
        <v>47</v>
      </c>
      <c r="L5" s="70" t="s">
        <v>73</v>
      </c>
      <c r="M5" s="70" t="s">
        <v>74</v>
      </c>
      <c r="N5" s="70" t="s">
        <v>75</v>
      </c>
      <c r="O5" s="70" t="s">
        <v>76</v>
      </c>
      <c r="P5" s="70" t="s">
        <v>78</v>
      </c>
    </row>
    <row r="6" spans="1:16" s="23" customFormat="1" ht="15" x14ac:dyDescent="0.25">
      <c r="A6" s="72" t="s">
        <v>79</v>
      </c>
      <c r="B6" s="86">
        <v>6325711</v>
      </c>
      <c r="C6" s="86">
        <v>3576436</v>
      </c>
      <c r="D6" s="86">
        <v>1203247</v>
      </c>
      <c r="E6" s="86">
        <v>1624320</v>
      </c>
      <c r="F6" s="86">
        <v>3602224</v>
      </c>
      <c r="G6" s="86">
        <v>-3552285</v>
      </c>
      <c r="H6" s="73"/>
      <c r="I6" s="74">
        <v>2014</v>
      </c>
      <c r="J6" s="72" t="s">
        <v>7</v>
      </c>
      <c r="K6" s="75">
        <f t="shared" ref="K6:K17" si="0">(B13/B9-1)*100</f>
        <v>1.6843550654991102</v>
      </c>
      <c r="L6" s="75">
        <f t="shared" ref="L6:L31" si="1">(C13-C9)/B9*100</f>
        <v>0.73642000284115505</v>
      </c>
      <c r="M6" s="75">
        <f t="shared" ref="M6:M31" si="2">(D13-D9)/B9*100</f>
        <v>0.71794633175138722</v>
      </c>
      <c r="N6" s="75">
        <f t="shared" ref="N6:N28" si="3">(E13-E9)/B9*100</f>
        <v>2.0139074849645269</v>
      </c>
      <c r="O6" s="75">
        <f t="shared" ref="O6:O31" si="4">(F13-F9)/B9*100</f>
        <v>4.0928811192302135</v>
      </c>
      <c r="P6" s="75">
        <f t="shared" ref="P6:P28" si="5">(G13-G9)/B9*100</f>
        <v>-2.6927956380565639</v>
      </c>
    </row>
    <row r="7" spans="1:16" s="23" customFormat="1" ht="15" x14ac:dyDescent="0.25">
      <c r="A7" s="72" t="s">
        <v>80</v>
      </c>
      <c r="B7" s="86">
        <v>6374222</v>
      </c>
      <c r="C7" s="86">
        <v>3678467</v>
      </c>
      <c r="D7" s="86">
        <v>1211325</v>
      </c>
      <c r="E7" s="86">
        <v>1604275</v>
      </c>
      <c r="F7" s="86">
        <v>3635457</v>
      </c>
      <c r="G7" s="86">
        <v>-3519554</v>
      </c>
      <c r="H7" s="73"/>
      <c r="I7" s="74">
        <v>2015</v>
      </c>
      <c r="J7" s="72" t="s">
        <v>4</v>
      </c>
      <c r="K7" s="75">
        <f t="shared" si="0"/>
        <v>2.7002865851332603</v>
      </c>
      <c r="L7" s="75">
        <f t="shared" si="1"/>
        <v>1.3185961635245664</v>
      </c>
      <c r="M7" s="75">
        <f t="shared" si="2"/>
        <v>0.46276300553851302</v>
      </c>
      <c r="N7" s="75">
        <f t="shared" si="3"/>
        <v>-0.54960605311115296</v>
      </c>
      <c r="O7" s="75">
        <f t="shared" si="4"/>
        <v>1.9156536515917226</v>
      </c>
      <c r="P7" s="75">
        <f t="shared" si="5"/>
        <v>0.78512513643248882</v>
      </c>
    </row>
    <row r="8" spans="1:16" s="23" customFormat="1" ht="15" x14ac:dyDescent="0.25">
      <c r="A8" s="72" t="s">
        <v>81</v>
      </c>
      <c r="B8" s="86">
        <v>6457386</v>
      </c>
      <c r="C8" s="86">
        <v>3706490</v>
      </c>
      <c r="D8" s="86">
        <v>1226200</v>
      </c>
      <c r="E8" s="86">
        <v>1548102</v>
      </c>
      <c r="F8" s="86">
        <v>3667854</v>
      </c>
      <c r="G8" s="86">
        <v>-3567364</v>
      </c>
      <c r="H8" s="73"/>
      <c r="I8" s="74"/>
      <c r="J8" s="72" t="s">
        <v>5</v>
      </c>
      <c r="K8" s="75">
        <f t="shared" si="0"/>
        <v>3.8405019458938261</v>
      </c>
      <c r="L8" s="75">
        <f t="shared" si="1"/>
        <v>0.85455692827386098</v>
      </c>
      <c r="M8" s="75">
        <f t="shared" si="2"/>
        <v>0.41301793986234064</v>
      </c>
      <c r="N8" s="75">
        <f t="shared" si="3"/>
        <v>1.1169874158932238</v>
      </c>
      <c r="O8" s="75">
        <f t="shared" si="4"/>
        <v>0.63391023729113283</v>
      </c>
      <c r="P8" s="75">
        <f t="shared" si="5"/>
        <v>0.10969397897332514</v>
      </c>
    </row>
    <row r="9" spans="1:16" s="23" customFormat="1" ht="15" x14ac:dyDescent="0.25">
      <c r="A9" s="72" t="s">
        <v>82</v>
      </c>
      <c r="B9" s="86">
        <v>6490318</v>
      </c>
      <c r="C9" s="86">
        <v>3660208</v>
      </c>
      <c r="D9" s="86">
        <v>1230518</v>
      </c>
      <c r="E9" s="86">
        <v>1462603</v>
      </c>
      <c r="F9" s="86">
        <v>3698273</v>
      </c>
      <c r="G9" s="86">
        <v>-3547209</v>
      </c>
      <c r="H9" s="73"/>
      <c r="I9" s="74"/>
      <c r="J9" s="72" t="s">
        <v>6</v>
      </c>
      <c r="K9" s="75">
        <f t="shared" si="0"/>
        <v>4.4594680219187666</v>
      </c>
      <c r="L9" s="75">
        <f t="shared" si="1"/>
        <v>1.5178361550784498</v>
      </c>
      <c r="M9" s="75">
        <f t="shared" si="2"/>
        <v>0.4547947178718324</v>
      </c>
      <c r="N9" s="75">
        <f t="shared" si="3"/>
        <v>7.4560745735093442E-2</v>
      </c>
      <c r="O9" s="75">
        <f t="shared" si="4"/>
        <v>2.6745533610759478</v>
      </c>
      <c r="P9" s="75">
        <f t="shared" si="5"/>
        <v>-2.6627470233061969</v>
      </c>
    </row>
    <row r="10" spans="1:16" s="23" customFormat="1" ht="15" x14ac:dyDescent="0.25">
      <c r="A10" s="72" t="s">
        <v>83</v>
      </c>
      <c r="B10" s="86">
        <v>6501384</v>
      </c>
      <c r="C10" s="86">
        <v>3636285</v>
      </c>
      <c r="D10" s="86">
        <v>1248726</v>
      </c>
      <c r="E10" s="86">
        <v>1460056</v>
      </c>
      <c r="F10" s="86">
        <v>3828781</v>
      </c>
      <c r="G10" s="86">
        <v>-3652939</v>
      </c>
      <c r="H10" s="73"/>
      <c r="I10" s="74"/>
      <c r="J10" s="72" t="s">
        <v>7</v>
      </c>
      <c r="K10" s="75">
        <f t="shared" si="0"/>
        <v>3.9426707949739015</v>
      </c>
      <c r="L10" s="75">
        <f t="shared" si="1"/>
        <v>1.499218593504674</v>
      </c>
      <c r="M10" s="75">
        <f t="shared" si="2"/>
        <v>0.15205379446569647</v>
      </c>
      <c r="N10" s="75">
        <f t="shared" si="3"/>
        <v>-2.3902068568003276</v>
      </c>
      <c r="O10" s="75">
        <f t="shared" si="4"/>
        <v>1.7562932997234091</v>
      </c>
      <c r="P10" s="75">
        <f t="shared" si="5"/>
        <v>-0.21225406605635036</v>
      </c>
    </row>
    <row r="11" spans="1:16" s="23" customFormat="1" ht="15" x14ac:dyDescent="0.25">
      <c r="A11" s="72" t="s">
        <v>84</v>
      </c>
      <c r="B11" s="86">
        <v>6514487</v>
      </c>
      <c r="C11" s="86">
        <v>3694054</v>
      </c>
      <c r="D11" s="86">
        <v>1259449</v>
      </c>
      <c r="E11" s="86">
        <v>1445495</v>
      </c>
      <c r="F11" s="86">
        <v>3863444</v>
      </c>
      <c r="G11" s="86">
        <v>-3632786</v>
      </c>
      <c r="H11" s="73"/>
      <c r="I11" s="74">
        <v>2016</v>
      </c>
      <c r="J11" s="72" t="s">
        <v>4</v>
      </c>
      <c r="K11" s="75">
        <f t="shared" si="0"/>
        <v>3.8049166234832121</v>
      </c>
      <c r="L11" s="75">
        <f t="shared" si="1"/>
        <v>2.1923815400467879</v>
      </c>
      <c r="M11" s="75">
        <f t="shared" si="2"/>
        <v>0.40094714045655649</v>
      </c>
      <c r="N11" s="75">
        <f t="shared" si="3"/>
        <v>-1.0153753066524485</v>
      </c>
      <c r="O11" s="75">
        <f t="shared" si="4"/>
        <v>1.4897393117206386</v>
      </c>
      <c r="P11" s="75">
        <f t="shared" si="5"/>
        <v>-2.3216024106851343</v>
      </c>
    </row>
    <row r="12" spans="1:16" s="23" customFormat="1" ht="15" x14ac:dyDescent="0.25">
      <c r="A12" s="72" t="s">
        <v>85</v>
      </c>
      <c r="B12" s="86">
        <v>6581211</v>
      </c>
      <c r="C12" s="86">
        <v>3693008</v>
      </c>
      <c r="D12" s="86">
        <v>1265263</v>
      </c>
      <c r="E12" s="86">
        <v>1452145</v>
      </c>
      <c r="F12" s="86">
        <v>3880849</v>
      </c>
      <c r="G12" s="86">
        <v>-3596692</v>
      </c>
      <c r="H12" s="73"/>
      <c r="I12" s="74"/>
      <c r="J12" s="72" t="s">
        <v>5</v>
      </c>
      <c r="K12" s="75">
        <f t="shared" si="0"/>
        <v>2.7908062411267087</v>
      </c>
      <c r="L12" s="75">
        <f t="shared" si="1"/>
        <v>2.1821887700164795</v>
      </c>
      <c r="M12" s="75">
        <f t="shared" si="2"/>
        <v>0.29931958308128875</v>
      </c>
      <c r="N12" s="75">
        <f t="shared" si="3"/>
        <v>-3.2830988505584009</v>
      </c>
      <c r="O12" s="75">
        <f t="shared" si="4"/>
        <v>3.7510887439398428</v>
      </c>
      <c r="P12" s="75">
        <f t="shared" si="5"/>
        <v>-3.6750171035538139</v>
      </c>
    </row>
    <row r="13" spans="1:16" s="23" customFormat="1" ht="15" x14ac:dyDescent="0.25">
      <c r="A13" s="72" t="s">
        <v>86</v>
      </c>
      <c r="B13" s="86">
        <v>6599638</v>
      </c>
      <c r="C13" s="86">
        <v>3708004</v>
      </c>
      <c r="D13" s="86">
        <v>1277115</v>
      </c>
      <c r="E13" s="86">
        <v>1593312</v>
      </c>
      <c r="F13" s="86">
        <v>3963914</v>
      </c>
      <c r="G13" s="86">
        <v>-3721980</v>
      </c>
      <c r="H13" s="73"/>
      <c r="I13" s="74"/>
      <c r="J13" s="72" t="s">
        <v>6</v>
      </c>
      <c r="K13" s="75">
        <f t="shared" si="0"/>
        <v>1.1931287745294394</v>
      </c>
      <c r="L13" s="75">
        <f t="shared" si="1"/>
        <v>1.5766656222571525</v>
      </c>
      <c r="M13" s="75">
        <f t="shared" si="2"/>
        <v>0.32977448609378912</v>
      </c>
      <c r="N13" s="75">
        <f t="shared" si="3"/>
        <v>-1.1549452790508035</v>
      </c>
      <c r="O13" s="75">
        <f t="shared" si="4"/>
        <v>2.1293008071045447</v>
      </c>
      <c r="P13" s="75">
        <f t="shared" si="5"/>
        <v>-7.6628820640557593E-2</v>
      </c>
    </row>
    <row r="14" spans="1:16" s="23" customFormat="1" ht="15" x14ac:dyDescent="0.25">
      <c r="A14" s="72" t="s">
        <v>14</v>
      </c>
      <c r="B14" s="86">
        <v>6676940</v>
      </c>
      <c r="C14" s="86">
        <v>3722012</v>
      </c>
      <c r="D14" s="86">
        <v>1278812</v>
      </c>
      <c r="E14" s="86">
        <v>1424324</v>
      </c>
      <c r="F14" s="86">
        <v>3953325</v>
      </c>
      <c r="G14" s="86">
        <v>-3601895</v>
      </c>
      <c r="H14" s="73"/>
      <c r="I14" s="74"/>
      <c r="J14" s="72" t="s">
        <v>7</v>
      </c>
      <c r="K14" s="75">
        <f t="shared" si="0"/>
        <v>2.6219124644306646</v>
      </c>
      <c r="L14" s="75">
        <f t="shared" si="1"/>
        <v>1.7803622241918178</v>
      </c>
      <c r="M14" s="75">
        <f t="shared" si="2"/>
        <v>0.78133017679712646</v>
      </c>
      <c r="N14" s="75">
        <f t="shared" si="3"/>
        <v>-4.9330596631991415E-2</v>
      </c>
      <c r="O14" s="75">
        <f t="shared" si="4"/>
        <v>1.8231620562578721</v>
      </c>
      <c r="P14" s="75">
        <f t="shared" si="5"/>
        <v>-3.1519102486355366</v>
      </c>
    </row>
    <row r="15" spans="1:16" s="23" customFormat="1" ht="15" x14ac:dyDescent="0.25">
      <c r="A15" s="72" t="s">
        <v>15</v>
      </c>
      <c r="B15" s="86">
        <v>6764676</v>
      </c>
      <c r="C15" s="86">
        <v>3749724</v>
      </c>
      <c r="D15" s="86">
        <v>1286355</v>
      </c>
      <c r="E15" s="86">
        <v>1518261</v>
      </c>
      <c r="F15" s="86">
        <v>3904740</v>
      </c>
      <c r="G15" s="86">
        <v>-3625640</v>
      </c>
      <c r="H15" s="73"/>
      <c r="I15" s="74">
        <v>2017</v>
      </c>
      <c r="J15" s="72" t="s">
        <v>4</v>
      </c>
      <c r="K15" s="75">
        <f t="shared" si="0"/>
        <v>2.5856183357302998</v>
      </c>
      <c r="L15" s="75">
        <f t="shared" si="1"/>
        <v>1.1873336457465251</v>
      </c>
      <c r="M15" s="75">
        <f t="shared" si="2"/>
        <v>0.57085623529791985</v>
      </c>
      <c r="N15" s="75">
        <f t="shared" si="3"/>
        <v>0.88948306389619258</v>
      </c>
      <c r="O15" s="75">
        <f t="shared" si="4"/>
        <v>4.4275913173756374</v>
      </c>
      <c r="P15" s="75">
        <f t="shared" si="5"/>
        <v>-3.8676570395695165</v>
      </c>
    </row>
    <row r="16" spans="1:16" s="23" customFormat="1" ht="15" x14ac:dyDescent="0.25">
      <c r="A16" s="72" t="s">
        <v>16</v>
      </c>
      <c r="B16" s="86">
        <v>6874698</v>
      </c>
      <c r="C16" s="86">
        <v>3792900</v>
      </c>
      <c r="D16" s="86">
        <v>1295194</v>
      </c>
      <c r="E16" s="86">
        <v>1457052</v>
      </c>
      <c r="F16" s="86">
        <v>4056867</v>
      </c>
      <c r="G16" s="86">
        <v>-3771933</v>
      </c>
      <c r="H16" s="73"/>
      <c r="I16" s="69"/>
      <c r="J16" s="72" t="s">
        <v>5</v>
      </c>
      <c r="K16" s="75">
        <f t="shared" si="0"/>
        <v>2.7727758750493381</v>
      </c>
      <c r="L16" s="75">
        <f t="shared" si="1"/>
        <v>1.09300902499689</v>
      </c>
      <c r="M16" s="75">
        <f t="shared" si="2"/>
        <v>0.86848786899768671</v>
      </c>
      <c r="N16" s="75">
        <f t="shared" si="3"/>
        <v>3.6811431423038727</v>
      </c>
      <c r="O16" s="75">
        <f t="shared" si="4"/>
        <v>3.1049987308485769</v>
      </c>
      <c r="P16" s="75">
        <f t="shared" si="5"/>
        <v>-3.9359082126680724</v>
      </c>
    </row>
    <row r="17" spans="1:16" s="23" customFormat="1" ht="15" x14ac:dyDescent="0.25">
      <c r="A17" s="72" t="s">
        <v>17</v>
      </c>
      <c r="B17" s="86">
        <v>6859840</v>
      </c>
      <c r="C17" s="86">
        <v>3806947</v>
      </c>
      <c r="D17" s="86">
        <v>1287150</v>
      </c>
      <c r="E17" s="86">
        <v>1435567</v>
      </c>
      <c r="F17" s="86">
        <v>4079823</v>
      </c>
      <c r="G17" s="86">
        <v>-3735988</v>
      </c>
      <c r="H17" s="73"/>
      <c r="I17" s="69"/>
      <c r="J17" s="72" t="s">
        <v>6</v>
      </c>
      <c r="K17" s="75">
        <f t="shared" si="0"/>
        <v>3.7357537069901525</v>
      </c>
      <c r="L17" s="75">
        <f t="shared" si="1"/>
        <v>1.8040393162181843</v>
      </c>
      <c r="M17" s="75">
        <f t="shared" si="2"/>
        <v>0.79334778650059601</v>
      </c>
      <c r="N17" s="75">
        <f t="shared" si="3"/>
        <v>2.0198449787126753</v>
      </c>
      <c r="O17" s="75">
        <f t="shared" si="4"/>
        <v>2.3514954313252705</v>
      </c>
      <c r="P17" s="75">
        <f t="shared" si="5"/>
        <v>-6.8582588178742796</v>
      </c>
    </row>
    <row r="18" spans="1:16" s="23" customFormat="1" ht="15" x14ac:dyDescent="0.25">
      <c r="A18" s="72" t="s">
        <v>18</v>
      </c>
      <c r="B18" s="86">
        <v>6930992</v>
      </c>
      <c r="C18" s="86">
        <v>3868396</v>
      </c>
      <c r="D18" s="86">
        <v>1305583</v>
      </c>
      <c r="E18" s="86">
        <v>1356528</v>
      </c>
      <c r="F18" s="86">
        <v>4052794</v>
      </c>
      <c r="G18" s="86">
        <v>-3756907</v>
      </c>
      <c r="H18" s="73"/>
      <c r="I18" s="69"/>
      <c r="J18" s="72" t="s">
        <v>7</v>
      </c>
      <c r="K18" s="75">
        <f t="shared" ref="K18:K31" si="6">(B25/B21-1)*100</f>
        <v>3.3557542730165091</v>
      </c>
      <c r="L18" s="75">
        <f t="shared" si="1"/>
        <v>2.0429708713398118</v>
      </c>
      <c r="M18" s="75">
        <f t="shared" si="2"/>
        <v>0.59060763819589446</v>
      </c>
      <c r="N18" s="75">
        <f t="shared" si="3"/>
        <v>1.9787209652003586</v>
      </c>
      <c r="O18" s="75">
        <f t="shared" si="4"/>
        <v>5.4899364305206797</v>
      </c>
      <c r="P18" s="75">
        <f t="shared" si="5"/>
        <v>-4.0907288791750895</v>
      </c>
    </row>
    <row r="19" spans="1:16" s="23" customFormat="1" ht="15" x14ac:dyDescent="0.25">
      <c r="A19" s="72" t="s">
        <v>19</v>
      </c>
      <c r="B19" s="86">
        <v>6953465</v>
      </c>
      <c r="C19" s="86">
        <v>3897342</v>
      </c>
      <c r="D19" s="86">
        <v>1306603</v>
      </c>
      <c r="E19" s="86">
        <v>1296170</v>
      </c>
      <c r="F19" s="86">
        <v>4158489</v>
      </c>
      <c r="G19" s="86">
        <v>-3874243</v>
      </c>
      <c r="H19" s="73"/>
      <c r="I19" s="74">
        <v>2018</v>
      </c>
      <c r="J19" s="72" t="s">
        <v>4</v>
      </c>
      <c r="K19" s="75">
        <f t="shared" si="6"/>
        <v>3.5500965443874266</v>
      </c>
      <c r="L19" s="75">
        <f t="shared" si="1"/>
        <v>2.2529320901054692</v>
      </c>
      <c r="M19" s="75">
        <f t="shared" si="2"/>
        <v>0.49694797657618961</v>
      </c>
      <c r="N19" s="75">
        <f t="shared" si="3"/>
        <v>2.9436439279283384</v>
      </c>
      <c r="O19" s="75">
        <f t="shared" si="4"/>
        <v>1.6637644983594699</v>
      </c>
      <c r="P19" s="75">
        <f t="shared" si="5"/>
        <v>-3.9634603860003392</v>
      </c>
    </row>
    <row r="20" spans="1:16" s="23" customFormat="1" ht="15" x14ac:dyDescent="0.25">
      <c r="A20" s="72" t="s">
        <v>20</v>
      </c>
      <c r="B20" s="86">
        <v>6956722</v>
      </c>
      <c r="C20" s="86">
        <v>3901291</v>
      </c>
      <c r="D20" s="86">
        <v>1317865</v>
      </c>
      <c r="E20" s="86">
        <v>1377653</v>
      </c>
      <c r="F20" s="86">
        <v>4203250</v>
      </c>
      <c r="G20" s="86">
        <v>-3777201</v>
      </c>
      <c r="H20" s="73"/>
      <c r="I20" s="74"/>
      <c r="J20" s="72" t="s">
        <v>5</v>
      </c>
      <c r="K20" s="75">
        <f t="shared" si="6"/>
        <v>4.4643855416022005</v>
      </c>
      <c r="L20" s="75">
        <f t="shared" si="1"/>
        <v>2.4043875202570741</v>
      </c>
      <c r="M20" s="75">
        <f t="shared" si="2"/>
        <v>0.32552650900770735</v>
      </c>
      <c r="N20" s="75">
        <f t="shared" si="3"/>
        <v>1.3939581619443657</v>
      </c>
      <c r="O20" s="75">
        <f t="shared" si="4"/>
        <v>6.5389366115381335</v>
      </c>
      <c r="P20" s="75">
        <f t="shared" si="5"/>
        <v>-3.193680506569232</v>
      </c>
    </row>
    <row r="21" spans="1:16" s="23" customFormat="1" ht="15" x14ac:dyDescent="0.25">
      <c r="A21" s="72" t="s">
        <v>21</v>
      </c>
      <c r="B21" s="86">
        <v>7039699</v>
      </c>
      <c r="C21" s="86">
        <v>3929077</v>
      </c>
      <c r="D21" s="86">
        <v>1340748</v>
      </c>
      <c r="E21" s="86">
        <v>1432183</v>
      </c>
      <c r="F21" s="86">
        <v>4204889</v>
      </c>
      <c r="G21" s="86">
        <v>-3952204</v>
      </c>
      <c r="H21" s="73"/>
      <c r="I21" s="69"/>
      <c r="J21" s="72" t="s">
        <v>6</v>
      </c>
      <c r="K21" s="75">
        <f t="shared" si="6"/>
        <v>4.1200381120881202</v>
      </c>
      <c r="L21" s="75">
        <f t="shared" si="1"/>
        <v>1.9227454227803424</v>
      </c>
      <c r="M21" s="75">
        <f t="shared" si="2"/>
        <v>0.3934119741573881</v>
      </c>
      <c r="N21" s="75">
        <f t="shared" si="3"/>
        <v>2.6149542832311248</v>
      </c>
      <c r="O21" s="75">
        <f t="shared" si="4"/>
        <v>2.1267747950283566</v>
      </c>
      <c r="P21" s="75">
        <f t="shared" si="5"/>
        <v>-3.8793571716795485</v>
      </c>
    </row>
    <row r="22" spans="1:16" s="23" customFormat="1" ht="15" x14ac:dyDescent="0.25">
      <c r="A22" s="72" t="s">
        <v>22</v>
      </c>
      <c r="B22" s="86">
        <v>7110201</v>
      </c>
      <c r="C22" s="86">
        <v>3950690</v>
      </c>
      <c r="D22" s="86">
        <v>1345149</v>
      </c>
      <c r="E22" s="86">
        <v>1418178</v>
      </c>
      <c r="F22" s="86">
        <v>4359670</v>
      </c>
      <c r="G22" s="86">
        <v>-4024974</v>
      </c>
      <c r="H22" s="73"/>
      <c r="I22" s="69"/>
      <c r="J22" s="72" t="s">
        <v>7</v>
      </c>
      <c r="K22" s="75">
        <f t="shared" si="6"/>
        <v>4.1428495640559726</v>
      </c>
      <c r="L22" s="75">
        <f t="shared" si="1"/>
        <v>1.5435681522124858</v>
      </c>
      <c r="M22" s="75">
        <f t="shared" si="2"/>
        <v>0.49570268229480913</v>
      </c>
      <c r="N22" s="75">
        <f t="shared" si="3"/>
        <v>2.9712061709190873</v>
      </c>
      <c r="O22" s="75">
        <f t="shared" si="4"/>
        <v>0.5436965206116493</v>
      </c>
      <c r="P22" s="75">
        <f t="shared" si="5"/>
        <v>-3.6804484482679469</v>
      </c>
    </row>
    <row r="23" spans="1:16" s="23" customFormat="1" ht="15" x14ac:dyDescent="0.25">
      <c r="A23" s="72" t="s">
        <v>23</v>
      </c>
      <c r="B23" s="86">
        <v>7146269</v>
      </c>
      <c r="C23" s="86">
        <v>3973344</v>
      </c>
      <c r="D23" s="86">
        <v>1366993</v>
      </c>
      <c r="E23" s="86">
        <v>1552137</v>
      </c>
      <c r="F23" s="86">
        <v>4374394</v>
      </c>
      <c r="G23" s="86">
        <v>-4147925</v>
      </c>
      <c r="H23" s="73"/>
      <c r="I23" s="74">
        <v>2019</v>
      </c>
      <c r="J23" s="40" t="s">
        <v>4</v>
      </c>
      <c r="K23" s="75">
        <f t="shared" si="6"/>
        <v>2.8249862141465965</v>
      </c>
      <c r="L23" s="75">
        <f t="shared" si="1"/>
        <v>0.8623288992233743</v>
      </c>
      <c r="M23" s="75">
        <f t="shared" si="2"/>
        <v>0.89752017624160962</v>
      </c>
      <c r="N23" s="75">
        <f t="shared" si="3"/>
        <v>2.1812208154162511</v>
      </c>
      <c r="O23" s="75">
        <f t="shared" si="4"/>
        <v>1.3716177121731123</v>
      </c>
      <c r="P23" s="75">
        <f t="shared" si="5"/>
        <v>-2.2611923472894162</v>
      </c>
    </row>
    <row r="24" spans="1:16" s="23" customFormat="1" ht="15" x14ac:dyDescent="0.25">
      <c r="A24" s="72" t="s">
        <v>24</v>
      </c>
      <c r="B24" s="86">
        <v>7216608</v>
      </c>
      <c r="C24" s="86">
        <v>4026793</v>
      </c>
      <c r="D24" s="86">
        <v>1373056</v>
      </c>
      <c r="E24" s="86">
        <v>1518168</v>
      </c>
      <c r="F24" s="86">
        <v>4366837</v>
      </c>
      <c r="G24" s="86">
        <v>-4254311</v>
      </c>
      <c r="H24" s="73"/>
      <c r="I24" s="69"/>
      <c r="J24" s="76" t="s">
        <v>5</v>
      </c>
      <c r="K24" s="77">
        <f t="shared" si="6"/>
        <v>1.1246156554064912</v>
      </c>
      <c r="L24" s="77">
        <f t="shared" si="1"/>
        <v>0.24581711720859131</v>
      </c>
      <c r="M24" s="77">
        <f t="shared" si="2"/>
        <v>1.0254368675577397</v>
      </c>
      <c r="N24" s="77">
        <f t="shared" si="3"/>
        <v>1.4687006801864517</v>
      </c>
      <c r="O24" s="77">
        <f t="shared" si="4"/>
        <v>-1.9963682667528966</v>
      </c>
      <c r="P24" s="77">
        <f t="shared" si="5"/>
        <v>-2.5229910200599948</v>
      </c>
    </row>
    <row r="25" spans="1:16" s="23" customFormat="1" ht="15" x14ac:dyDescent="0.25">
      <c r="A25" s="72" t="s">
        <v>25</v>
      </c>
      <c r="B25" s="86">
        <v>7275934</v>
      </c>
      <c r="C25" s="86">
        <v>4072896</v>
      </c>
      <c r="D25" s="86">
        <v>1382325</v>
      </c>
      <c r="E25" s="86">
        <v>1571479</v>
      </c>
      <c r="F25" s="86">
        <v>4591364</v>
      </c>
      <c r="G25" s="86">
        <v>-4240179</v>
      </c>
      <c r="H25" s="73"/>
      <c r="I25" s="69"/>
      <c r="J25" s="72" t="s">
        <v>6</v>
      </c>
      <c r="K25" s="77">
        <f t="shared" si="6"/>
        <v>0.89433831940255448</v>
      </c>
      <c r="L25" s="77">
        <f t="shared" si="1"/>
        <v>-0.14717987312905953</v>
      </c>
      <c r="M25" s="77">
        <f t="shared" si="2"/>
        <v>1.0735120812197603</v>
      </c>
      <c r="N25" s="77">
        <f t="shared" si="3"/>
        <v>-1.3707864121795038E-3</v>
      </c>
      <c r="O25" s="77">
        <f t="shared" si="4"/>
        <v>1.9779915583512502</v>
      </c>
      <c r="P25" s="77">
        <f t="shared" si="5"/>
        <v>0.28900968666883597</v>
      </c>
    </row>
    <row r="26" spans="1:16" s="23" customFormat="1" ht="15" x14ac:dyDescent="0.25">
      <c r="A26" s="72" t="s">
        <v>26</v>
      </c>
      <c r="B26" s="86">
        <v>7362620</v>
      </c>
      <c r="C26" s="86">
        <v>4110878</v>
      </c>
      <c r="D26" s="86">
        <v>1380483</v>
      </c>
      <c r="E26" s="86">
        <v>1627477</v>
      </c>
      <c r="F26" s="86">
        <v>4477967</v>
      </c>
      <c r="G26" s="86">
        <v>-4306784</v>
      </c>
      <c r="H26" s="73"/>
      <c r="I26" s="74"/>
      <c r="J26" s="72" t="s">
        <v>7</v>
      </c>
      <c r="K26" s="77">
        <f t="shared" si="6"/>
        <v>-0.57124079412830264</v>
      </c>
      <c r="L26" s="77">
        <f t="shared" si="1"/>
        <v>-0.53344401384914142</v>
      </c>
      <c r="M26" s="77">
        <f t="shared" si="2"/>
        <v>1.0094406168899082</v>
      </c>
      <c r="N26" s="77">
        <f t="shared" si="3"/>
        <v>-1.3602089908563202</v>
      </c>
      <c r="O26" s="77">
        <f t="shared" si="4"/>
        <v>-2.6293968945669106</v>
      </c>
      <c r="P26" s="77">
        <f t="shared" si="5"/>
        <v>-0.51718506367318984</v>
      </c>
    </row>
    <row r="27" spans="1:16" ht="15" x14ac:dyDescent="0.25">
      <c r="A27" s="88" t="s">
        <v>27</v>
      </c>
      <c r="B27" s="86">
        <v>7465306</v>
      </c>
      <c r="C27" s="86">
        <v>4145168</v>
      </c>
      <c r="D27" s="86">
        <v>1390256</v>
      </c>
      <c r="E27" s="86">
        <v>1651753</v>
      </c>
      <c r="F27" s="86">
        <v>4841684</v>
      </c>
      <c r="G27" s="86">
        <v>-4376154</v>
      </c>
      <c r="I27" s="89">
        <v>2020</v>
      </c>
      <c r="J27" s="90" t="s">
        <v>4</v>
      </c>
      <c r="K27" s="83">
        <f t="shared" si="6"/>
        <v>-0.89311129759241936</v>
      </c>
      <c r="L27" s="83">
        <f t="shared" si="1"/>
        <v>-0.19149043809266172</v>
      </c>
      <c r="M27" s="83">
        <f t="shared" si="2"/>
        <v>0.96524548276341693</v>
      </c>
      <c r="N27" s="83">
        <f t="shared" si="3"/>
        <v>-0.87028619743209701</v>
      </c>
      <c r="O27" s="83">
        <f t="shared" si="4"/>
        <v>1.5415660528414277</v>
      </c>
      <c r="P27" s="83">
        <f t="shared" si="5"/>
        <v>-2.5682596640456987</v>
      </c>
    </row>
    <row r="28" spans="1:16" ht="15" x14ac:dyDescent="0.25">
      <c r="A28" s="88" t="s">
        <v>28</v>
      </c>
      <c r="B28" s="86">
        <v>7513935</v>
      </c>
      <c r="C28" s="86">
        <v>4165550</v>
      </c>
      <c r="D28" s="86">
        <v>1401447</v>
      </c>
      <c r="E28" s="86">
        <v>1706879</v>
      </c>
      <c r="F28" s="86">
        <v>4520318</v>
      </c>
      <c r="G28" s="86">
        <v>-4534269</v>
      </c>
      <c r="I28" s="89"/>
      <c r="J28" s="91" t="s">
        <v>5</v>
      </c>
      <c r="K28" s="83">
        <f t="shared" si="6"/>
        <v>-10.498125512136159</v>
      </c>
      <c r="L28" s="83">
        <f t="shared" si="1"/>
        <v>-9.6515394484917856</v>
      </c>
      <c r="M28" s="83">
        <f t="shared" si="2"/>
        <v>0.65227567939753583</v>
      </c>
      <c r="N28" s="83">
        <f t="shared" si="3"/>
        <v>-2.1641850554398561</v>
      </c>
      <c r="O28" s="83">
        <f t="shared" si="4"/>
        <v>-8.0497802301734929</v>
      </c>
      <c r="P28" s="83">
        <f t="shared" si="5"/>
        <v>8.644977482567171</v>
      </c>
    </row>
    <row r="29" spans="1:16" ht="15" x14ac:dyDescent="0.25">
      <c r="A29" s="88" t="s">
        <v>29</v>
      </c>
      <c r="B29" s="86">
        <v>7577365</v>
      </c>
      <c r="C29" s="86">
        <v>4185205</v>
      </c>
      <c r="D29" s="86">
        <v>1418392</v>
      </c>
      <c r="E29" s="86">
        <v>1787662</v>
      </c>
      <c r="F29" s="86">
        <v>4630923</v>
      </c>
      <c r="G29" s="86">
        <v>-4507966</v>
      </c>
      <c r="I29" s="89"/>
      <c r="J29" s="90" t="s">
        <v>6</v>
      </c>
      <c r="K29" s="83">
        <f t="shared" si="6"/>
        <v>-1.3083265236669694</v>
      </c>
      <c r="L29" s="83">
        <f t="shared" si="1"/>
        <v>-0.36010439070139233</v>
      </c>
      <c r="M29" s="83">
        <f t="shared" si="2"/>
        <v>0.62077775953072989</v>
      </c>
      <c r="N29" s="83">
        <f t="shared" ref="N29:N34" si="7">(E36-E32)/B32*100</f>
        <v>-0.25732294702574215</v>
      </c>
      <c r="O29" s="83">
        <f t="shared" si="4"/>
        <v>0.27689785236643327</v>
      </c>
      <c r="P29" s="83">
        <f t="shared" ref="P29:P34" si="8">(G36-G32)/B32*100</f>
        <v>-0.96964372748935357</v>
      </c>
    </row>
    <row r="30" spans="1:16" ht="15" x14ac:dyDescent="0.25">
      <c r="A30" s="92" t="s">
        <v>30</v>
      </c>
      <c r="B30" s="86">
        <v>7570613</v>
      </c>
      <c r="C30" s="86">
        <v>4174368</v>
      </c>
      <c r="D30" s="86">
        <v>1446564</v>
      </c>
      <c r="E30" s="86">
        <v>1788072</v>
      </c>
      <c r="F30" s="86">
        <v>4578954</v>
      </c>
      <c r="G30" s="86">
        <v>-4473267</v>
      </c>
      <c r="I30" s="89"/>
      <c r="J30" s="88" t="s">
        <v>7</v>
      </c>
      <c r="K30" s="83">
        <f t="shared" si="6"/>
        <v>-0.2260926350662551</v>
      </c>
      <c r="L30" s="83">
        <f t="shared" si="1"/>
        <v>-0.84502686459395171</v>
      </c>
      <c r="M30" s="83">
        <f t="shared" si="2"/>
        <v>0.76505691471287796</v>
      </c>
      <c r="N30" s="83">
        <f t="shared" si="7"/>
        <v>0.73695792983350328</v>
      </c>
      <c r="O30" s="83">
        <f t="shared" si="4"/>
        <v>5.2750037164458039</v>
      </c>
      <c r="P30" s="83">
        <f t="shared" si="8"/>
        <v>-2.3991914075773018</v>
      </c>
    </row>
    <row r="31" spans="1:16" ht="15" x14ac:dyDescent="0.25">
      <c r="A31" s="92" t="s">
        <v>31</v>
      </c>
      <c r="B31" s="86">
        <v>7549262</v>
      </c>
      <c r="C31" s="86">
        <v>4163519</v>
      </c>
      <c r="D31" s="86">
        <v>1466808</v>
      </c>
      <c r="E31" s="86">
        <v>1761396</v>
      </c>
      <c r="F31" s="86">
        <v>4692649</v>
      </c>
      <c r="G31" s="86">
        <v>-4564503</v>
      </c>
      <c r="I31" s="89">
        <v>2021</v>
      </c>
      <c r="J31" s="90" t="s">
        <v>4</v>
      </c>
      <c r="K31" s="84">
        <f t="shared" si="6"/>
        <v>0.43813147249520679</v>
      </c>
      <c r="L31" s="83">
        <f t="shared" si="1"/>
        <v>-1.3724512025124886</v>
      </c>
      <c r="M31" s="83">
        <f t="shared" si="2"/>
        <v>0.58483281151976696</v>
      </c>
      <c r="N31" s="83">
        <f t="shared" si="7"/>
        <v>0.53425303668573054</v>
      </c>
      <c r="O31" s="83">
        <f t="shared" si="4"/>
        <v>1.1433694713273985</v>
      </c>
      <c r="P31" s="83">
        <f t="shared" si="8"/>
        <v>-1.1646676215737202</v>
      </c>
    </row>
    <row r="32" spans="1:16" ht="15" x14ac:dyDescent="0.25">
      <c r="A32" s="93" t="s">
        <v>32</v>
      </c>
      <c r="B32" s="86">
        <v>7581135</v>
      </c>
      <c r="C32" s="86">
        <v>4154491</v>
      </c>
      <c r="D32" s="86">
        <v>1482110</v>
      </c>
      <c r="E32" s="86">
        <v>1706776</v>
      </c>
      <c r="F32" s="86">
        <v>4668943</v>
      </c>
      <c r="G32" s="86">
        <v>-4512553</v>
      </c>
      <c r="J32" s="88" t="s">
        <v>5</v>
      </c>
      <c r="K32" s="83">
        <f t="shared" ref="K32:K40" si="9">(B39/B35-1)*100</f>
        <v>12.585982777766347</v>
      </c>
      <c r="L32" s="84">
        <f t="shared" ref="L32:L45" si="10">(C39-C35)/B35*100</f>
        <v>9.8513171532209878</v>
      </c>
      <c r="M32" s="84">
        <f t="shared" ref="M32:M34" si="11">(D39-D35)/B35*100</f>
        <v>1.070221679685043</v>
      </c>
      <c r="N32" s="84">
        <f t="shared" si="7"/>
        <v>3.4190202333051292</v>
      </c>
      <c r="O32" s="84">
        <f t="shared" ref="O32:O34" si="12">(F39-F35)/B35*100</f>
        <v>11.011700776603361</v>
      </c>
      <c r="P32" s="84">
        <f t="shared" si="8"/>
        <v>-19.607928745424378</v>
      </c>
    </row>
    <row r="33" spans="1:17" ht="15" x14ac:dyDescent="0.25">
      <c r="A33" s="92" t="s">
        <v>97</v>
      </c>
      <c r="B33" s="86">
        <v>7534080</v>
      </c>
      <c r="C33" s="86">
        <v>4144784</v>
      </c>
      <c r="D33" s="86">
        <v>1494881</v>
      </c>
      <c r="E33" s="86">
        <v>1684594</v>
      </c>
      <c r="F33" s="86">
        <v>4431684</v>
      </c>
      <c r="G33" s="86">
        <v>-4547155</v>
      </c>
      <c r="J33" s="90" t="s">
        <v>6</v>
      </c>
      <c r="K33" s="83">
        <f t="shared" si="9"/>
        <v>7.4209674511280355</v>
      </c>
      <c r="L33" s="84">
        <f t="shared" si="10"/>
        <v>4.0927571144898209</v>
      </c>
      <c r="M33" s="84">
        <f t="shared" si="11"/>
        <v>1.1940338005511666</v>
      </c>
      <c r="N33" s="84">
        <f t="shared" si="7"/>
        <v>1.9308605284532143</v>
      </c>
      <c r="O33" s="84">
        <f t="shared" si="12"/>
        <v>6.0265847842587537</v>
      </c>
      <c r="P33" s="84">
        <f t="shared" si="8"/>
        <v>-10.072589374773873</v>
      </c>
    </row>
    <row r="34" spans="1:17" ht="15" x14ac:dyDescent="0.25">
      <c r="A34" s="93" t="s">
        <v>101</v>
      </c>
      <c r="B34" s="86">
        <v>7502999</v>
      </c>
      <c r="C34" s="86">
        <v>4159871</v>
      </c>
      <c r="D34" s="86">
        <v>1519639</v>
      </c>
      <c r="E34" s="86">
        <v>1722186</v>
      </c>
      <c r="F34" s="86">
        <v>4695660</v>
      </c>
      <c r="G34" s="86">
        <v>-4667700</v>
      </c>
      <c r="I34" s="94"/>
      <c r="J34" s="88" t="s">
        <v>7</v>
      </c>
      <c r="K34" s="83">
        <f t="shared" si="9"/>
        <v>6.8720212700574157</v>
      </c>
      <c r="L34" s="84">
        <f t="shared" si="10"/>
        <v>5.0407300953060545</v>
      </c>
      <c r="M34" s="84">
        <f t="shared" si="11"/>
        <v>0.31742522262069434</v>
      </c>
      <c r="N34" s="84">
        <f t="shared" si="7"/>
        <v>0.46934660237545439</v>
      </c>
      <c r="O34" s="84">
        <f t="shared" si="12"/>
        <v>4.9962179292237936</v>
      </c>
      <c r="P34" s="84">
        <f t="shared" si="8"/>
        <v>-6.8749213454327673</v>
      </c>
    </row>
    <row r="35" spans="1:17" ht="15" x14ac:dyDescent="0.25">
      <c r="A35" s="93" t="s">
        <v>103</v>
      </c>
      <c r="B35" s="86">
        <v>6756731</v>
      </c>
      <c r="C35" s="86">
        <v>3434899</v>
      </c>
      <c r="D35" s="86">
        <v>1516050</v>
      </c>
      <c r="E35" s="86">
        <v>1598016</v>
      </c>
      <c r="F35" s="86">
        <v>4084950</v>
      </c>
      <c r="G35" s="86">
        <v>-3911871</v>
      </c>
      <c r="I35" s="89">
        <v>2022</v>
      </c>
      <c r="J35" s="90" t="s">
        <v>4</v>
      </c>
      <c r="K35" s="83">
        <f t="shared" si="9"/>
        <v>5.9420064459693611</v>
      </c>
      <c r="L35" s="84">
        <f t="shared" si="10"/>
        <v>5.6615876702789008</v>
      </c>
      <c r="M35" s="84">
        <f t="shared" ref="M35:M45" si="13">(D42-D38)/B38*100</f>
        <v>0.29325073461969631</v>
      </c>
      <c r="N35" s="84">
        <f t="shared" ref="N35:N45" si="14">(E42-E38)/B38*100</f>
        <v>0.61816336583211606</v>
      </c>
      <c r="O35" s="84">
        <f t="shared" ref="O35:O45" si="15">(F42-F38)/B38*100</f>
        <v>8.9672568748513779</v>
      </c>
      <c r="P35" s="84">
        <f t="shared" ref="P35:P36" si="16">(G42-G38)/B38*100</f>
        <v>-9.8253791996467026</v>
      </c>
    </row>
    <row r="36" spans="1:17" ht="15" x14ac:dyDescent="0.25">
      <c r="A36" s="93" t="s">
        <v>104</v>
      </c>
      <c r="B36" s="86">
        <v>7481949</v>
      </c>
      <c r="C36" s="86">
        <v>4127191</v>
      </c>
      <c r="D36" s="86">
        <v>1529172</v>
      </c>
      <c r="E36" s="86">
        <v>1687268</v>
      </c>
      <c r="F36" s="86">
        <v>4689935</v>
      </c>
      <c r="G36" s="86">
        <v>-4586063</v>
      </c>
      <c r="J36" s="88" t="s">
        <v>5</v>
      </c>
      <c r="K36" s="83">
        <f t="shared" si="9"/>
        <v>4.9672728171405556</v>
      </c>
      <c r="L36" s="84">
        <f t="shared" si="10"/>
        <v>4.9655113122790562</v>
      </c>
      <c r="M36" s="84">
        <f t="shared" si="13"/>
        <v>0.43723442685101294</v>
      </c>
      <c r="N36" s="84">
        <f t="shared" si="14"/>
        <v>-0.24483603018851255</v>
      </c>
      <c r="O36" s="84">
        <f t="shared" si="15"/>
        <v>9.2927531689998268</v>
      </c>
      <c r="P36" s="84">
        <f t="shared" si="16"/>
        <v>-5.5211609316099679</v>
      </c>
    </row>
    <row r="37" spans="1:17" ht="15" x14ac:dyDescent="0.25">
      <c r="A37" s="93" t="s">
        <v>105</v>
      </c>
      <c r="B37" s="86">
        <v>7517046</v>
      </c>
      <c r="C37" s="86">
        <v>4081119</v>
      </c>
      <c r="D37" s="86">
        <v>1552521</v>
      </c>
      <c r="E37" s="86">
        <v>1740117</v>
      </c>
      <c r="F37" s="86">
        <v>4829107</v>
      </c>
      <c r="G37" s="86">
        <v>-4727912</v>
      </c>
      <c r="J37" s="90" t="s">
        <v>6</v>
      </c>
      <c r="K37" s="83">
        <f t="shared" si="9"/>
        <v>-0.56002215701971281</v>
      </c>
      <c r="L37" s="84">
        <f t="shared" si="10"/>
        <v>0.92903209109859652</v>
      </c>
      <c r="M37" s="84">
        <f t="shared" si="13"/>
        <v>0.24820888714477291</v>
      </c>
      <c r="N37" s="84">
        <f t="shared" si="14"/>
        <v>-0.44679839277000322</v>
      </c>
      <c r="O37" s="84">
        <f t="shared" si="15"/>
        <v>7.9794012378965657</v>
      </c>
      <c r="P37" s="84">
        <f>(G44-G40)/B40*100</f>
        <v>-5.8543529311641818</v>
      </c>
    </row>
    <row r="38" spans="1:17" ht="15" x14ac:dyDescent="0.25">
      <c r="A38" s="93" t="s">
        <v>115</v>
      </c>
      <c r="B38" s="86">
        <v>7535872</v>
      </c>
      <c r="C38" s="86">
        <v>4056896</v>
      </c>
      <c r="D38" s="86">
        <v>1563519</v>
      </c>
      <c r="E38" s="86">
        <v>1762271</v>
      </c>
      <c r="F38" s="86">
        <v>4781447</v>
      </c>
      <c r="G38" s="86">
        <v>-4755085</v>
      </c>
      <c r="J38" s="88" t="s">
        <v>7</v>
      </c>
      <c r="K38" s="75">
        <f t="shared" si="9"/>
        <v>0.34534871519298349</v>
      </c>
      <c r="L38" s="84">
        <f t="shared" si="10"/>
        <v>0.71002869317053741</v>
      </c>
      <c r="M38" s="84">
        <f t="shared" si="13"/>
        <v>1.0167148827944168</v>
      </c>
      <c r="N38" s="84">
        <f t="shared" si="14"/>
        <v>-1.0379879852405249</v>
      </c>
      <c r="O38" s="84">
        <f t="shared" si="15"/>
        <v>3.3851493330714342</v>
      </c>
      <c r="P38" s="84">
        <f>(G45-G41)/B41*100</f>
        <v>-5.2525642552876857</v>
      </c>
    </row>
    <row r="39" spans="1:17" ht="15" x14ac:dyDescent="0.25">
      <c r="A39" s="93" t="s">
        <v>117</v>
      </c>
      <c r="B39" s="86">
        <v>7607132</v>
      </c>
      <c r="C39" s="86">
        <v>4100526</v>
      </c>
      <c r="D39" s="86">
        <v>1588362</v>
      </c>
      <c r="E39" s="86">
        <v>1829030</v>
      </c>
      <c r="F39" s="86">
        <v>4828981</v>
      </c>
      <c r="G39" s="86">
        <v>-5236726</v>
      </c>
      <c r="I39" s="89">
        <v>2023</v>
      </c>
      <c r="J39" s="90" t="s">
        <v>4</v>
      </c>
      <c r="K39" s="75">
        <f t="shared" si="9"/>
        <v>2.4806310493916683</v>
      </c>
      <c r="L39" s="84">
        <f t="shared" si="10"/>
        <v>2.8683607781599752E-3</v>
      </c>
      <c r="M39" s="75">
        <f t="shared" si="13"/>
        <v>1.3556824982645792</v>
      </c>
      <c r="N39" s="75">
        <f t="shared" si="14"/>
        <v>3.1570381181348792</v>
      </c>
      <c r="O39" s="75">
        <f t="shared" si="15"/>
        <v>-0.26222328773265974</v>
      </c>
      <c r="P39" s="75">
        <f t="shared" ref="P39:P45" si="17">(G46-G42)/B42*100</f>
        <v>-2.9643443966885337</v>
      </c>
    </row>
    <row r="40" spans="1:17" ht="15" x14ac:dyDescent="0.25">
      <c r="A40" s="93" t="s">
        <v>118</v>
      </c>
      <c r="B40" s="86">
        <v>8037182</v>
      </c>
      <c r="C40" s="86">
        <v>4433409</v>
      </c>
      <c r="D40" s="86">
        <v>1618509</v>
      </c>
      <c r="E40" s="86">
        <v>1831734</v>
      </c>
      <c r="F40" s="86">
        <v>5140841</v>
      </c>
      <c r="G40" s="86">
        <v>-5339689</v>
      </c>
      <c r="J40" s="88" t="s">
        <v>5</v>
      </c>
      <c r="K40" s="75">
        <f t="shared" si="9"/>
        <v>2.19487817093027</v>
      </c>
      <c r="L40" s="84">
        <f t="shared" si="10"/>
        <v>-0.16939263235975358</v>
      </c>
      <c r="M40" s="75">
        <f t="shared" si="13"/>
        <v>1.1989607011848091</v>
      </c>
      <c r="N40" s="75">
        <f t="shared" si="14"/>
        <v>1.5706326325150448</v>
      </c>
      <c r="O40" s="75">
        <f t="shared" si="15"/>
        <v>-1.9065750665717054</v>
      </c>
      <c r="P40" s="75">
        <f t="shared" si="17"/>
        <v>0.86943029047342402</v>
      </c>
    </row>
    <row r="41" spans="1:17" ht="15" x14ac:dyDescent="0.25">
      <c r="A41" s="93" t="s">
        <v>119</v>
      </c>
      <c r="B41" s="86">
        <v>8033619</v>
      </c>
      <c r="C41" s="86">
        <v>4460033</v>
      </c>
      <c r="D41" s="86">
        <v>1576382</v>
      </c>
      <c r="E41" s="86">
        <v>1775398</v>
      </c>
      <c r="F41" s="86">
        <v>5204675</v>
      </c>
      <c r="G41" s="86">
        <v>-5244703</v>
      </c>
      <c r="J41" s="90" t="s">
        <v>6</v>
      </c>
      <c r="K41" s="75">
        <f t="shared" ref="K41:K46" si="18">(B48/B44-1)*100</f>
        <v>2.7938087418539093</v>
      </c>
      <c r="L41" s="84">
        <f t="shared" si="10"/>
        <v>-0.70082325555556113</v>
      </c>
      <c r="M41" s="75">
        <f t="shared" si="13"/>
        <v>1.4909338788004063</v>
      </c>
      <c r="N41" s="75">
        <f t="shared" si="14"/>
        <v>1.0728372712699377</v>
      </c>
      <c r="O41" s="75">
        <f t="shared" si="15"/>
        <v>-7.6987707471761118</v>
      </c>
      <c r="P41" s="75">
        <f t="shared" si="17"/>
        <v>4.9729410227908009</v>
      </c>
    </row>
    <row r="42" spans="1:17" ht="15" x14ac:dyDescent="0.25">
      <c r="A42" s="93" t="s">
        <v>120</v>
      </c>
      <c r="B42" s="86">
        <v>7983654</v>
      </c>
      <c r="C42" s="86">
        <v>4483546</v>
      </c>
      <c r="D42" s="86">
        <v>1585618</v>
      </c>
      <c r="E42" s="86">
        <v>1808855</v>
      </c>
      <c r="F42" s="86">
        <v>5457208</v>
      </c>
      <c r="G42" s="86">
        <v>-5495513</v>
      </c>
      <c r="J42" s="88" t="s">
        <v>7</v>
      </c>
      <c r="K42" s="75">
        <f t="shared" si="18"/>
        <v>1.4524342843759808</v>
      </c>
      <c r="L42" s="84">
        <f t="shared" si="10"/>
        <v>-0.76535444440350853</v>
      </c>
      <c r="M42" s="75">
        <f t="shared" si="13"/>
        <v>1.6382837492865663</v>
      </c>
      <c r="N42" s="75">
        <f t="shared" si="14"/>
        <v>3.2478254607812596</v>
      </c>
      <c r="O42" s="75">
        <f t="shared" si="15"/>
        <v>-2.9564231259651748</v>
      </c>
      <c r="P42" s="75">
        <f t="shared" si="17"/>
        <v>2.3648606321288348</v>
      </c>
    </row>
    <row r="43" spans="1:17" ht="15.75" customHeight="1" x14ac:dyDescent="0.25">
      <c r="A43" s="93" t="s">
        <v>121</v>
      </c>
      <c r="B43" s="86">
        <v>7984999</v>
      </c>
      <c r="C43" s="86">
        <v>4478259</v>
      </c>
      <c r="D43" s="86">
        <v>1621623</v>
      </c>
      <c r="E43" s="86">
        <v>1810405</v>
      </c>
      <c r="F43" s="86">
        <v>5535893</v>
      </c>
      <c r="G43" s="86">
        <v>-5656728</v>
      </c>
      <c r="I43" s="89">
        <v>2024</v>
      </c>
      <c r="J43" s="90" t="s">
        <v>4</v>
      </c>
      <c r="K43" s="75">
        <f t="shared" si="18"/>
        <v>-0.2093574940852716</v>
      </c>
      <c r="L43" s="84">
        <f t="shared" si="10"/>
        <v>-7.8418920080046944E-2</v>
      </c>
      <c r="M43" s="75">
        <f t="shared" si="13"/>
        <v>1.7314374434943158</v>
      </c>
      <c r="N43" s="75">
        <f t="shared" si="14"/>
        <v>-2.2759331527595918</v>
      </c>
      <c r="O43" s="75">
        <f t="shared" si="15"/>
        <v>-1.0329394909296956</v>
      </c>
      <c r="P43" s="75">
        <f t="shared" si="17"/>
        <v>4.0217563613621081</v>
      </c>
    </row>
    <row r="44" spans="1:17" ht="21.75" customHeight="1" x14ac:dyDescent="0.25">
      <c r="A44" s="93" t="s">
        <v>122</v>
      </c>
      <c r="B44" s="86">
        <v>7992172</v>
      </c>
      <c r="C44" s="86">
        <v>4508077</v>
      </c>
      <c r="D44" s="86">
        <v>1638458</v>
      </c>
      <c r="E44" s="86">
        <v>1795824</v>
      </c>
      <c r="F44" s="86">
        <v>5782160</v>
      </c>
      <c r="G44" s="86">
        <v>-5810214</v>
      </c>
      <c r="J44" s="88" t="s">
        <v>5</v>
      </c>
      <c r="K44" s="75">
        <f t="shared" si="18"/>
        <v>-0.18220007695832763</v>
      </c>
      <c r="L44" s="84">
        <f t="shared" si="10"/>
        <v>0.10557261655878612</v>
      </c>
      <c r="M44" s="75">
        <f t="shared" si="13"/>
        <v>1.7636325313164041</v>
      </c>
      <c r="N44" s="75">
        <f t="shared" si="14"/>
        <v>-1.3700421310105315</v>
      </c>
      <c r="O44" s="75">
        <f t="shared" si="15"/>
        <v>-3.2088683448811683</v>
      </c>
      <c r="P44" s="75">
        <f t="shared" si="17"/>
        <v>2.7557700367390257</v>
      </c>
    </row>
    <row r="45" spans="1:17" ht="22.5" customHeight="1" x14ac:dyDescent="0.25">
      <c r="A45" s="92" t="s">
        <v>123</v>
      </c>
      <c r="B45" s="86">
        <v>8061363</v>
      </c>
      <c r="C45" s="86">
        <v>4517074</v>
      </c>
      <c r="D45" s="86">
        <v>1658061</v>
      </c>
      <c r="E45" s="86">
        <v>1692010</v>
      </c>
      <c r="F45" s="86">
        <v>5476625</v>
      </c>
      <c r="G45" s="86">
        <v>-5666674</v>
      </c>
      <c r="J45" s="90" t="s">
        <v>6</v>
      </c>
      <c r="K45" s="75">
        <f t="shared" si="18"/>
        <v>-0.84426212147880042</v>
      </c>
      <c r="L45" s="84">
        <f t="shared" si="10"/>
        <v>0.28876052923647105</v>
      </c>
      <c r="M45" s="75">
        <f t="shared" si="13"/>
        <v>1.4973358758574384</v>
      </c>
      <c r="N45" s="75">
        <f t="shared" si="14"/>
        <v>-0.87629928848762906</v>
      </c>
      <c r="O45" s="75">
        <f t="shared" si="15"/>
        <v>-0.20126692875795846</v>
      </c>
      <c r="P45" s="75">
        <f t="shared" si="17"/>
        <v>0.15661938750097681</v>
      </c>
    </row>
    <row r="46" spans="1:17" ht="24" customHeight="1" x14ac:dyDescent="0.25">
      <c r="A46" s="92" t="s">
        <v>124</v>
      </c>
      <c r="B46" s="86">
        <v>8181699</v>
      </c>
      <c r="C46" s="86">
        <v>4483775</v>
      </c>
      <c r="D46" s="86">
        <v>1693851</v>
      </c>
      <c r="E46" s="86">
        <v>2060902</v>
      </c>
      <c r="F46" s="86">
        <v>5436273</v>
      </c>
      <c r="G46" s="86">
        <v>-5732176</v>
      </c>
      <c r="J46" s="88" t="s">
        <v>7</v>
      </c>
      <c r="K46" s="75">
        <f t="shared" si="18"/>
        <v>-0.25185704526615726</v>
      </c>
      <c r="L46" s="84">
        <f t="shared" ref="L46" si="19">(C53-C49)/B49*100</f>
        <v>0.16330724811024683</v>
      </c>
      <c r="M46" s="75">
        <f t="shared" ref="M46" si="20">(D53-D49)/B49*100</f>
        <v>1.2726985275569975</v>
      </c>
      <c r="N46" s="75">
        <f t="shared" ref="N46" si="21">(E53-E49)/B49*100</f>
        <v>-2.0126921375923477</v>
      </c>
      <c r="O46" s="75">
        <f t="shared" ref="O46" si="22">(F53-F49)/B49*100</f>
        <v>0.19024389587805707</v>
      </c>
      <c r="P46" s="75">
        <f t="shared" ref="P46" si="23">(G53-G49)/B49*100</f>
        <v>-0.36256263259696303</v>
      </c>
    </row>
    <row r="47" spans="1:17" ht="13.5" customHeight="1" x14ac:dyDescent="0.25">
      <c r="A47" s="92" t="s">
        <v>125</v>
      </c>
      <c r="B47" s="86">
        <v>8160260</v>
      </c>
      <c r="C47" s="86">
        <v>4464733</v>
      </c>
      <c r="D47" s="86">
        <v>1717360</v>
      </c>
      <c r="E47" s="86">
        <v>1935820</v>
      </c>
      <c r="F47" s="86">
        <v>5383653</v>
      </c>
      <c r="G47" s="86">
        <v>-5587304</v>
      </c>
      <c r="I47" s="89">
        <v>2025</v>
      </c>
      <c r="J47" s="90" t="s">
        <v>4</v>
      </c>
      <c r="K47" s="75">
        <f>(B54/B50-1)*100</f>
        <v>5.3670922044890546E-2</v>
      </c>
      <c r="L47" s="84">
        <f>(C54-C50)/B50*100</f>
        <v>-0.20750633529996068</v>
      </c>
      <c r="M47" s="75">
        <f>(D54-D50)/B50*100</f>
        <v>0.70560972592555393</v>
      </c>
      <c r="N47" s="75">
        <f>(E54-E50)/B50*100</f>
        <v>1.5111389822121679</v>
      </c>
      <c r="O47" s="75">
        <f>(F54-F50)/B50*100</f>
        <v>-1.2001244401113591</v>
      </c>
      <c r="P47" s="75">
        <f>(G54-G50)/B50*100</f>
        <v>-2.6284054151045311</v>
      </c>
    </row>
    <row r="48" spans="1:17" ht="25.5" customHeight="1" x14ac:dyDescent="0.25">
      <c r="A48" s="92" t="s">
        <v>126</v>
      </c>
      <c r="B48" s="86">
        <v>8215458</v>
      </c>
      <c r="C48" s="86">
        <v>4452066</v>
      </c>
      <c r="D48" s="86">
        <v>1757616</v>
      </c>
      <c r="E48" s="86">
        <v>1881567</v>
      </c>
      <c r="F48" s="86">
        <v>5166861</v>
      </c>
      <c r="G48" s="86">
        <v>-5412768</v>
      </c>
      <c r="J48" s="88" t="s">
        <v>5</v>
      </c>
      <c r="K48" s="75">
        <f>(B55/B51-1)*100</f>
        <v>0.64361543311850511</v>
      </c>
      <c r="L48" s="84">
        <f>(C55-C51)/B51*100</f>
        <v>-0.14540736652085007</v>
      </c>
      <c r="M48" s="75">
        <f>(D55-D51)/B51*100</f>
        <v>0.53325855894964902</v>
      </c>
      <c r="N48" s="75">
        <f>(E55-E51)/B51*100</f>
        <v>1.7513460371213565</v>
      </c>
      <c r="O48" s="75">
        <f>(F55-F51)/B51*100</f>
        <v>1.4548102780074919</v>
      </c>
      <c r="P48" s="75">
        <f>(G55-G51)/B51*100</f>
        <v>-4.6658405144896653</v>
      </c>
      <c r="Q48" s="23"/>
    </row>
    <row r="49" spans="1:16" ht="27.75" customHeight="1" x14ac:dyDescent="0.25">
      <c r="A49" s="92" t="s">
        <v>127</v>
      </c>
      <c r="B49" s="86">
        <v>8178449</v>
      </c>
      <c r="C49" s="86">
        <v>4455376</v>
      </c>
      <c r="D49" s="86">
        <v>1790129</v>
      </c>
      <c r="E49" s="86">
        <v>1953829</v>
      </c>
      <c r="F49" s="86">
        <v>5238297</v>
      </c>
      <c r="G49" s="86">
        <v>-5476034</v>
      </c>
      <c r="K49" s="70"/>
      <c r="L49" s="70"/>
      <c r="M49" s="70"/>
      <c r="N49" s="70"/>
      <c r="O49" s="70"/>
      <c r="P49" s="70"/>
    </row>
    <row r="50" spans="1:16" ht="14.25" customHeight="1" x14ac:dyDescent="0.25">
      <c r="A50" s="92" t="s">
        <v>128</v>
      </c>
      <c r="B50" s="86">
        <v>8164570</v>
      </c>
      <c r="C50" s="86">
        <v>4477359</v>
      </c>
      <c r="D50" s="86">
        <v>1835512</v>
      </c>
      <c r="E50" s="86">
        <v>1874692</v>
      </c>
      <c r="F50" s="86">
        <v>5351761</v>
      </c>
      <c r="G50" s="86">
        <v>-5403128</v>
      </c>
    </row>
    <row r="51" spans="1:16" ht="14.25" customHeight="1" x14ac:dyDescent="0.25">
      <c r="A51" s="92" t="s">
        <v>129</v>
      </c>
      <c r="B51" s="86">
        <v>8145392</v>
      </c>
      <c r="C51" s="86">
        <v>4473348</v>
      </c>
      <c r="D51" s="86">
        <v>1861277</v>
      </c>
      <c r="E51" s="86">
        <v>1824021</v>
      </c>
      <c r="F51" s="86">
        <v>5121801</v>
      </c>
      <c r="G51" s="86">
        <v>-5362426</v>
      </c>
    </row>
    <row r="52" spans="1:16" ht="14.25" customHeight="1" x14ac:dyDescent="0.25">
      <c r="A52" s="92" t="s">
        <v>131</v>
      </c>
      <c r="B52" s="86">
        <v>8146098</v>
      </c>
      <c r="C52" s="86">
        <v>4475789</v>
      </c>
      <c r="D52" s="86">
        <v>1880629</v>
      </c>
      <c r="E52" s="86">
        <v>1809575</v>
      </c>
      <c r="F52" s="86">
        <v>5150326</v>
      </c>
      <c r="G52" s="86">
        <v>-5399901</v>
      </c>
    </row>
    <row r="53" spans="1:16" ht="14.25" customHeight="1" x14ac:dyDescent="0.25">
      <c r="A53" s="92" t="s">
        <v>135</v>
      </c>
      <c r="B53" s="86">
        <v>8157851</v>
      </c>
      <c r="C53" s="86">
        <v>4468732</v>
      </c>
      <c r="D53" s="86">
        <v>1894216</v>
      </c>
      <c r="E53" s="86">
        <v>1789222</v>
      </c>
      <c r="F53" s="86">
        <v>5253856</v>
      </c>
      <c r="G53" s="86">
        <v>-5505686</v>
      </c>
    </row>
    <row r="54" spans="1:16" ht="14.25" customHeight="1" x14ac:dyDescent="0.25">
      <c r="A54" s="92" t="s">
        <v>136</v>
      </c>
      <c r="B54" s="86">
        <v>8168952</v>
      </c>
      <c r="C54" s="86">
        <v>4460417</v>
      </c>
      <c r="D54" s="86">
        <v>1893122</v>
      </c>
      <c r="E54" s="86">
        <v>1998070</v>
      </c>
      <c r="F54" s="86">
        <v>5253776</v>
      </c>
      <c r="G54" s="86">
        <v>-5617726</v>
      </c>
    </row>
    <row r="55" spans="1:16" ht="14.25" customHeight="1" x14ac:dyDescent="0.25">
      <c r="A55" s="92" t="s">
        <v>139</v>
      </c>
      <c r="B55" s="86">
        <v>8197817</v>
      </c>
      <c r="C55" s="86">
        <v>4461504</v>
      </c>
      <c r="D55" s="86">
        <v>1904713</v>
      </c>
      <c r="E55" s="86">
        <v>1966675</v>
      </c>
      <c r="F55" s="86">
        <v>5240301</v>
      </c>
      <c r="G55" s="86">
        <v>-5742477</v>
      </c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4">
    <tabColor theme="3" tint="-0.249977111117893"/>
    <pageSetUpPr fitToPage="1"/>
  </sheetPr>
  <dimension ref="A1:AY38"/>
  <sheetViews>
    <sheetView showGridLines="0" zoomScale="60" zoomScaleNormal="60" workbookViewId="0">
      <selection sqref="A1:AW1"/>
    </sheetView>
  </sheetViews>
  <sheetFormatPr defaultColWidth="0" defaultRowHeight="0" customHeight="1" zeroHeight="1" x14ac:dyDescent="0.2"/>
  <cols>
    <col min="1" max="1" width="7.85546875" style="109" customWidth="1"/>
    <col min="2" max="2" width="26.42578125" style="109" customWidth="1"/>
    <col min="3" max="3" width="29.28515625" style="25" customWidth="1"/>
    <col min="4" max="18" width="11.140625" style="25" hidden="1" customWidth="1"/>
    <col min="19" max="19" width="12.85546875" style="25" hidden="1" customWidth="1"/>
    <col min="20" max="20" width="12" style="25" customWidth="1"/>
    <col min="21" max="21" width="11.42578125" style="25" customWidth="1"/>
    <col min="22" max="22" width="15.140625" style="25" customWidth="1"/>
    <col min="23" max="48" width="11.140625" style="25" customWidth="1"/>
    <col min="49" max="49" width="11.42578125" style="25" customWidth="1"/>
    <col min="50" max="16384" width="9.140625" style="25" hidden="1"/>
  </cols>
  <sheetData>
    <row r="1" spans="1:51" ht="15.75" x14ac:dyDescent="0.25">
      <c r="A1" s="173" t="s">
        <v>88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</row>
    <row r="2" spans="1:51" ht="12.75" x14ac:dyDescent="0.2">
      <c r="A2" s="62"/>
      <c r="B2" s="62"/>
      <c r="D2" s="27">
        <v>2014</v>
      </c>
      <c r="E2" s="27"/>
      <c r="F2" s="27"/>
      <c r="G2" s="27"/>
      <c r="H2" s="27">
        <v>2015</v>
      </c>
      <c r="I2" s="27"/>
      <c r="J2" s="27"/>
      <c r="K2" s="27"/>
      <c r="L2" s="27">
        <v>2016</v>
      </c>
      <c r="M2" s="27"/>
      <c r="N2" s="27"/>
      <c r="O2" s="27"/>
      <c r="P2" s="27">
        <v>2017</v>
      </c>
      <c r="Q2" s="27"/>
      <c r="R2" s="27"/>
      <c r="T2" s="27">
        <v>2018</v>
      </c>
      <c r="X2" s="26">
        <v>2019</v>
      </c>
      <c r="Y2" s="26"/>
      <c r="Z2" s="26"/>
      <c r="AA2" s="26"/>
      <c r="AB2" s="28">
        <v>2020</v>
      </c>
      <c r="AC2" s="28"/>
      <c r="AD2" s="28"/>
      <c r="AE2" s="28"/>
      <c r="AF2" s="28">
        <v>2021</v>
      </c>
      <c r="AG2" s="28"/>
      <c r="AH2" s="28"/>
      <c r="AI2" s="28"/>
      <c r="AJ2" s="28">
        <v>2022</v>
      </c>
      <c r="AK2" s="28"/>
      <c r="AL2" s="28"/>
      <c r="AM2" s="28"/>
      <c r="AN2" s="28">
        <v>2023</v>
      </c>
      <c r="AO2" s="28"/>
      <c r="AP2" s="28"/>
      <c r="AQ2" s="28"/>
      <c r="AR2" s="28">
        <v>2024</v>
      </c>
      <c r="AS2" s="28"/>
      <c r="AT2" s="28"/>
      <c r="AV2" s="28">
        <v>2025</v>
      </c>
    </row>
    <row r="3" spans="1:51" ht="12" customHeight="1" x14ac:dyDescent="0.2">
      <c r="A3" s="62"/>
      <c r="B3" s="62"/>
      <c r="D3" s="27" t="s">
        <v>4</v>
      </c>
      <c r="E3" s="27" t="s">
        <v>5</v>
      </c>
      <c r="F3" s="27" t="s">
        <v>6</v>
      </c>
      <c r="G3" s="27" t="s">
        <v>7</v>
      </c>
      <c r="H3" s="27" t="s">
        <v>4</v>
      </c>
      <c r="I3" s="27" t="s">
        <v>5</v>
      </c>
      <c r="J3" s="27" t="s">
        <v>6</v>
      </c>
      <c r="K3" s="27" t="s">
        <v>7</v>
      </c>
      <c r="L3" s="27" t="s">
        <v>4</v>
      </c>
      <c r="M3" s="27" t="s">
        <v>5</v>
      </c>
      <c r="N3" s="27" t="s">
        <v>6</v>
      </c>
      <c r="O3" s="27" t="s">
        <v>7</v>
      </c>
      <c r="P3" s="27" t="s">
        <v>4</v>
      </c>
      <c r="Q3" s="27" t="s">
        <v>5</v>
      </c>
      <c r="R3" s="27" t="s">
        <v>6</v>
      </c>
      <c r="S3" s="27" t="s">
        <v>7</v>
      </c>
      <c r="T3" s="27" t="s">
        <v>4</v>
      </c>
      <c r="U3" s="27" t="s">
        <v>5</v>
      </c>
      <c r="V3" s="27" t="s">
        <v>6</v>
      </c>
      <c r="W3" s="27" t="s">
        <v>7</v>
      </c>
      <c r="X3" s="24" t="s">
        <v>4</v>
      </c>
      <c r="Y3" s="27" t="s">
        <v>5</v>
      </c>
      <c r="Z3" s="27" t="s">
        <v>6</v>
      </c>
      <c r="AA3" s="56" t="s">
        <v>7</v>
      </c>
      <c r="AB3" s="24" t="s">
        <v>4</v>
      </c>
      <c r="AC3" s="27" t="s">
        <v>5</v>
      </c>
      <c r="AD3" s="24" t="s">
        <v>6</v>
      </c>
      <c r="AE3" s="56" t="s">
        <v>7</v>
      </c>
      <c r="AF3" s="26" t="s">
        <v>4</v>
      </c>
      <c r="AG3" s="27" t="s">
        <v>5</v>
      </c>
      <c r="AH3" s="26" t="s">
        <v>6</v>
      </c>
      <c r="AI3" s="56" t="s">
        <v>7</v>
      </c>
      <c r="AJ3" s="26" t="s">
        <v>4</v>
      </c>
      <c r="AK3" s="27" t="s">
        <v>5</v>
      </c>
      <c r="AL3" s="26" t="s">
        <v>6</v>
      </c>
      <c r="AM3" s="56" t="s">
        <v>7</v>
      </c>
      <c r="AN3" s="26" t="s">
        <v>4</v>
      </c>
      <c r="AO3" s="27" t="s">
        <v>5</v>
      </c>
      <c r="AP3" s="26" t="s">
        <v>6</v>
      </c>
      <c r="AQ3" s="56" t="s">
        <v>7</v>
      </c>
      <c r="AR3" s="26" t="s">
        <v>4</v>
      </c>
      <c r="AS3" s="27" t="s">
        <v>5</v>
      </c>
      <c r="AT3" s="26" t="s">
        <v>6</v>
      </c>
      <c r="AU3" s="56" t="s">
        <v>7</v>
      </c>
      <c r="AV3" s="26" t="s">
        <v>4</v>
      </c>
      <c r="AW3" s="27" t="s">
        <v>5</v>
      </c>
    </row>
    <row r="4" spans="1:51" s="62" customFormat="1" ht="15" x14ac:dyDescent="0.25">
      <c r="A4" s="110"/>
      <c r="B4" s="111" t="s">
        <v>70</v>
      </c>
      <c r="C4" s="29" t="s">
        <v>89</v>
      </c>
      <c r="D4" s="87">
        <v>2450.6999999999998</v>
      </c>
      <c r="E4" s="87">
        <v>2493.4</v>
      </c>
      <c r="F4" s="87">
        <v>2625.5</v>
      </c>
      <c r="G4" s="87">
        <v>2816.7</v>
      </c>
      <c r="H4" s="87">
        <v>2476.5</v>
      </c>
      <c r="I4" s="87">
        <v>2555.1999999999998</v>
      </c>
      <c r="J4" s="87">
        <v>2663.4</v>
      </c>
      <c r="K4" s="87">
        <v>2809.5</v>
      </c>
      <c r="L4" s="87">
        <v>2391.5</v>
      </c>
      <c r="M4" s="87">
        <v>2569.5</v>
      </c>
      <c r="N4" s="87">
        <v>2678.2</v>
      </c>
      <c r="O4" s="87">
        <v>2850.8</v>
      </c>
      <c r="P4" s="87">
        <v>2688</v>
      </c>
      <c r="Q4" s="87">
        <v>2752.6</v>
      </c>
      <c r="R4" s="87">
        <v>2889</v>
      </c>
      <c r="S4" s="87">
        <v>3157.1</v>
      </c>
      <c r="T4" s="87">
        <v>2906</v>
      </c>
      <c r="U4" s="87">
        <v>3090.4</v>
      </c>
      <c r="V4" s="87">
        <v>3057.9</v>
      </c>
      <c r="W4" s="87">
        <v>3351.2</v>
      </c>
      <c r="X4" s="87">
        <v>3112.1</v>
      </c>
      <c r="Y4" s="87">
        <v>3158.2</v>
      </c>
      <c r="Z4" s="87">
        <v>3298.5</v>
      </c>
      <c r="AA4" s="87">
        <v>3385.3</v>
      </c>
      <c r="AB4" s="87">
        <v>3266.4</v>
      </c>
      <c r="AC4" s="87">
        <v>2842.5</v>
      </c>
      <c r="AD4" s="87">
        <v>3452.8</v>
      </c>
      <c r="AE4" s="87">
        <v>3742.7</v>
      </c>
      <c r="AF4" s="87">
        <v>3526.2</v>
      </c>
      <c r="AG4" s="87">
        <v>3776</v>
      </c>
      <c r="AH4" s="87">
        <v>4388.7</v>
      </c>
      <c r="AI4" s="87">
        <v>4761.5</v>
      </c>
      <c r="AJ4" s="87">
        <v>4886.7</v>
      </c>
      <c r="AK4" s="87">
        <v>5191.8</v>
      </c>
      <c r="AL4" s="87">
        <v>5692.3</v>
      </c>
      <c r="AM4" s="87">
        <v>5563.7</v>
      </c>
      <c r="AN4" s="87">
        <v>5122.5</v>
      </c>
      <c r="AO4" s="87">
        <v>4625.1000000000004</v>
      </c>
      <c r="AP4" s="87">
        <v>4414.8999999999996</v>
      </c>
      <c r="AQ4" s="87">
        <v>4833.7</v>
      </c>
      <c r="AR4" s="87">
        <v>4810.5</v>
      </c>
      <c r="AS4" s="87">
        <v>4541.3999999999996</v>
      </c>
      <c r="AT4" s="62">
        <v>4600.8</v>
      </c>
      <c r="AU4" s="62">
        <v>4887</v>
      </c>
      <c r="AV4" s="62">
        <v>5056.3</v>
      </c>
      <c r="AW4" s="62">
        <v>4660.8</v>
      </c>
      <c r="AX4" s="87">
        <v>4475.5</v>
      </c>
    </row>
    <row r="5" spans="1:51" s="62" customFormat="1" ht="15" x14ac:dyDescent="0.25">
      <c r="B5" s="111" t="s">
        <v>71</v>
      </c>
      <c r="C5" s="29" t="s">
        <v>90</v>
      </c>
      <c r="D5" s="87">
        <v>-3068.8</v>
      </c>
      <c r="E5" s="87">
        <v>-3120.5</v>
      </c>
      <c r="F5" s="87">
        <v>-3306.5</v>
      </c>
      <c r="G5" s="87">
        <v>-3413.2</v>
      </c>
      <c r="H5" s="87">
        <v>-3021.1</v>
      </c>
      <c r="I5" s="87">
        <v>-3102.1</v>
      </c>
      <c r="J5" s="87">
        <v>-3295.5</v>
      </c>
      <c r="K5" s="87">
        <v>-3182.3</v>
      </c>
      <c r="L5" s="87">
        <v>-2828.1</v>
      </c>
      <c r="M5" s="87">
        <v>-3050.9</v>
      </c>
      <c r="N5" s="87">
        <v>-3149.9</v>
      </c>
      <c r="O5" s="87">
        <v>-3370.5</v>
      </c>
      <c r="P5" s="87">
        <v>-3242.7</v>
      </c>
      <c r="Q5" s="87">
        <v>-3445.1</v>
      </c>
      <c r="R5" s="87">
        <v>-3690.5</v>
      </c>
      <c r="S5" s="87">
        <v>-3614.7</v>
      </c>
      <c r="T5" s="87">
        <v>-3418.5</v>
      </c>
      <c r="U5" s="87">
        <v>-3651.1</v>
      </c>
      <c r="V5" s="87">
        <v>-4003.8</v>
      </c>
      <c r="W5" s="87">
        <v>-3926.7</v>
      </c>
      <c r="X5" s="87">
        <v>-3560.5</v>
      </c>
      <c r="Y5" s="87">
        <v>-3855.2</v>
      </c>
      <c r="Z5" s="87">
        <v>-4023.1</v>
      </c>
      <c r="AA5" s="87">
        <v>-3877.1</v>
      </c>
      <c r="AB5" s="87">
        <v>-3712.4</v>
      </c>
      <c r="AC5" s="87">
        <v>-3228.3</v>
      </c>
      <c r="AD5" s="87">
        <v>-3963.4</v>
      </c>
      <c r="AE5" s="87">
        <v>-4004.9</v>
      </c>
      <c r="AF5" s="87">
        <v>-3910.7</v>
      </c>
      <c r="AG5" s="87">
        <v>-4686</v>
      </c>
      <c r="AH5" s="87">
        <v>-5196.6000000000004</v>
      </c>
      <c r="AI5" s="87">
        <v>-5149.5</v>
      </c>
      <c r="AJ5" s="87">
        <v>-5605</v>
      </c>
      <c r="AK5" s="87">
        <v>-6322.2</v>
      </c>
      <c r="AL5" s="87">
        <v>-7199.6</v>
      </c>
      <c r="AM5" s="87">
        <v>-6714.8</v>
      </c>
      <c r="AN5" s="87">
        <v>-5828.8</v>
      </c>
      <c r="AO5" s="87">
        <v>-5707.4</v>
      </c>
      <c r="AP5" s="87">
        <v>-5635.6</v>
      </c>
      <c r="AQ5" s="87">
        <v>-5530.3</v>
      </c>
      <c r="AR5" s="87">
        <v>-5098.8</v>
      </c>
      <c r="AS5" s="87">
        <v>-5411.4</v>
      </c>
      <c r="AT5" s="62">
        <v>-5551.4</v>
      </c>
      <c r="AU5" s="62">
        <v>-5631.6</v>
      </c>
      <c r="AV5" s="62">
        <v>-5645.9</v>
      </c>
      <c r="AW5" s="62">
        <v>-5694</v>
      </c>
      <c r="AX5" s="87">
        <v>-5582.8</v>
      </c>
    </row>
    <row r="6" spans="1:51" ht="12.75" x14ac:dyDescent="0.2">
      <c r="A6" s="62"/>
      <c r="B6" s="111" t="s">
        <v>91</v>
      </c>
      <c r="C6" s="29" t="s">
        <v>92</v>
      </c>
      <c r="D6" s="41">
        <f>D4+D5</f>
        <v>-618.10000000000036</v>
      </c>
      <c r="E6" s="41">
        <f t="shared" ref="E6:V6" si="0">E4+E5</f>
        <v>-627.09999999999991</v>
      </c>
      <c r="F6" s="41">
        <f t="shared" si="0"/>
        <v>-681</v>
      </c>
      <c r="G6" s="41">
        <f t="shared" si="0"/>
        <v>-596.5</v>
      </c>
      <c r="H6" s="41">
        <f t="shared" si="0"/>
        <v>-544.59999999999991</v>
      </c>
      <c r="I6" s="41">
        <f t="shared" si="0"/>
        <v>-546.90000000000009</v>
      </c>
      <c r="J6" s="41">
        <f t="shared" si="0"/>
        <v>-632.09999999999991</v>
      </c>
      <c r="K6" s="41">
        <f t="shared" si="0"/>
        <v>-372.80000000000018</v>
      </c>
      <c r="L6" s="41">
        <f t="shared" si="0"/>
        <v>-436.59999999999991</v>
      </c>
      <c r="M6" s="41">
        <f t="shared" si="0"/>
        <v>-481.40000000000009</v>
      </c>
      <c r="N6" s="41">
        <f t="shared" si="0"/>
        <v>-471.70000000000027</v>
      </c>
      <c r="O6" s="41">
        <f t="shared" si="0"/>
        <v>-519.69999999999982</v>
      </c>
      <c r="P6" s="41">
        <f t="shared" si="0"/>
        <v>-554.69999999999982</v>
      </c>
      <c r="Q6" s="41">
        <f t="shared" si="0"/>
        <v>-692.5</v>
      </c>
      <c r="R6" s="41">
        <f t="shared" si="0"/>
        <v>-801.5</v>
      </c>
      <c r="S6" s="41">
        <f t="shared" si="0"/>
        <v>-457.59999999999991</v>
      </c>
      <c r="T6" s="41">
        <f t="shared" si="0"/>
        <v>-512.5</v>
      </c>
      <c r="U6" s="41">
        <f t="shared" si="0"/>
        <v>-560.69999999999982</v>
      </c>
      <c r="V6" s="41">
        <f t="shared" si="0"/>
        <v>-945.90000000000009</v>
      </c>
      <c r="W6" s="41">
        <f t="shared" ref="W6:AB6" si="1">W4+W5</f>
        <v>-575.5</v>
      </c>
      <c r="X6" s="41">
        <f t="shared" si="1"/>
        <v>-448.40000000000009</v>
      </c>
      <c r="Y6" s="41">
        <f t="shared" si="1"/>
        <v>-697</v>
      </c>
      <c r="Z6" s="41">
        <f t="shared" si="1"/>
        <v>-724.59999999999991</v>
      </c>
      <c r="AA6" s="41">
        <f t="shared" si="1"/>
        <v>-491.79999999999973</v>
      </c>
      <c r="AB6" s="41">
        <f t="shared" si="1"/>
        <v>-446</v>
      </c>
      <c r="AC6" s="41">
        <f t="shared" ref="AC6:AG6" si="2">AC4+AC5</f>
        <v>-385.80000000000018</v>
      </c>
      <c r="AD6" s="41">
        <f t="shared" si="2"/>
        <v>-510.59999999999991</v>
      </c>
      <c r="AE6" s="41">
        <f t="shared" si="2"/>
        <v>-262.20000000000027</v>
      </c>
      <c r="AF6" s="41">
        <f t="shared" si="2"/>
        <v>-384.5</v>
      </c>
      <c r="AG6" s="41">
        <f t="shared" si="2"/>
        <v>-910</v>
      </c>
      <c r="AH6" s="41">
        <f t="shared" ref="AH6:AL6" si="3">AH4+AH5</f>
        <v>-807.90000000000055</v>
      </c>
      <c r="AI6" s="41">
        <f t="shared" si="3"/>
        <v>-388</v>
      </c>
      <c r="AJ6" s="41">
        <f t="shared" si="3"/>
        <v>-718.30000000000018</v>
      </c>
      <c r="AK6" s="41">
        <f t="shared" si="3"/>
        <v>-1130.3999999999996</v>
      </c>
      <c r="AL6" s="41">
        <f t="shared" si="3"/>
        <v>-1507.3000000000002</v>
      </c>
      <c r="AM6" s="41">
        <f t="shared" ref="AM6:AQ6" si="4">AM4+AM5</f>
        <v>-1151.1000000000004</v>
      </c>
      <c r="AN6" s="41">
        <f t="shared" si="4"/>
        <v>-706.30000000000018</v>
      </c>
      <c r="AO6" s="41">
        <f t="shared" si="4"/>
        <v>-1082.2999999999993</v>
      </c>
      <c r="AP6" s="41">
        <f t="shared" si="4"/>
        <v>-1220.7000000000007</v>
      </c>
      <c r="AQ6" s="41">
        <f t="shared" si="4"/>
        <v>-696.60000000000036</v>
      </c>
      <c r="AR6" s="41">
        <f t="shared" ref="AR6:AW6" si="5">AR4+AR5</f>
        <v>-288.30000000000018</v>
      </c>
      <c r="AS6" s="41">
        <f t="shared" si="5"/>
        <v>-870</v>
      </c>
      <c r="AT6" s="41">
        <f t="shared" si="5"/>
        <v>-950.59999999999945</v>
      </c>
      <c r="AU6" s="41">
        <f t="shared" si="5"/>
        <v>-744.60000000000036</v>
      </c>
      <c r="AV6" s="41">
        <f t="shared" si="5"/>
        <v>-589.59999999999945</v>
      </c>
      <c r="AW6" s="41">
        <f t="shared" si="5"/>
        <v>-1033.1999999999998</v>
      </c>
    </row>
    <row r="7" spans="1:51" ht="12.75" x14ac:dyDescent="0.2">
      <c r="A7" s="62"/>
      <c r="B7" s="62"/>
      <c r="C7" s="30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</row>
    <row r="8" spans="1:51" ht="25.5" x14ac:dyDescent="0.25">
      <c r="A8" s="62"/>
      <c r="B8" s="112" t="s">
        <v>93</v>
      </c>
      <c r="C8" s="31" t="s">
        <v>94</v>
      </c>
      <c r="D8" s="86">
        <v>5097293</v>
      </c>
      <c r="E8" s="86">
        <v>5653905</v>
      </c>
      <c r="F8" s="86">
        <v>5944092</v>
      </c>
      <c r="G8" s="86">
        <v>6095214</v>
      </c>
      <c r="H8" s="86">
        <v>5258806</v>
      </c>
      <c r="I8" s="86">
        <v>5950115</v>
      </c>
      <c r="J8" s="86">
        <v>6248283</v>
      </c>
      <c r="K8" s="86">
        <v>6287060</v>
      </c>
      <c r="L8" s="86">
        <v>5428752</v>
      </c>
      <c r="M8" s="86">
        <v>6132836</v>
      </c>
      <c r="N8" s="86">
        <v>6356958</v>
      </c>
      <c r="O8" s="86">
        <v>6579628</v>
      </c>
      <c r="P8" s="86">
        <v>5719252</v>
      </c>
      <c r="Q8" s="86">
        <v>6497355</v>
      </c>
      <c r="R8" s="86">
        <v>6819719</v>
      </c>
      <c r="S8" s="86">
        <v>6980802</v>
      </c>
      <c r="T8" s="86">
        <v>6038757</v>
      </c>
      <c r="U8" s="86">
        <v>7076218</v>
      </c>
      <c r="V8" s="86">
        <v>7422402</v>
      </c>
      <c r="W8" s="86">
        <v>7616066</v>
      </c>
      <c r="X8" s="86">
        <v>6537841</v>
      </c>
      <c r="Y8" s="86">
        <v>7415203</v>
      </c>
      <c r="Z8" s="86">
        <v>7805902</v>
      </c>
      <c r="AA8" s="86">
        <v>7808055</v>
      </c>
      <c r="AB8" s="86">
        <v>6686079</v>
      </c>
      <c r="AC8" s="86">
        <v>6897219</v>
      </c>
      <c r="AD8" s="86">
        <v>7731625</v>
      </c>
      <c r="AE8" s="86">
        <v>7909418</v>
      </c>
      <c r="AF8" s="86">
        <v>6780502</v>
      </c>
      <c r="AG8" s="86">
        <v>7913834</v>
      </c>
      <c r="AH8" s="86">
        <v>8611199</v>
      </c>
      <c r="AI8" s="86">
        <v>8978246</v>
      </c>
      <c r="AJ8" s="86">
        <v>7858187</v>
      </c>
      <c r="AK8" s="86">
        <v>8907007</v>
      </c>
      <c r="AL8" s="86">
        <v>9679206</v>
      </c>
      <c r="AM8" s="86">
        <v>9655274</v>
      </c>
      <c r="AN8" s="86">
        <v>8744985</v>
      </c>
      <c r="AO8" s="86">
        <v>9784180</v>
      </c>
      <c r="AP8" s="86">
        <v>10104278</v>
      </c>
      <c r="AQ8" s="86">
        <v>10738968</v>
      </c>
      <c r="AR8" s="86">
        <v>8730466</v>
      </c>
      <c r="AS8" s="86">
        <v>10050597</v>
      </c>
      <c r="AT8" s="86">
        <v>10388799</v>
      </c>
      <c r="AU8" s="86">
        <v>11038526</v>
      </c>
      <c r="AV8" s="86">
        <v>9121928</v>
      </c>
      <c r="AW8" s="86">
        <v>10539847</v>
      </c>
      <c r="AX8" s="86">
        <v>9017056</v>
      </c>
      <c r="AY8" s="86"/>
    </row>
    <row r="9" spans="1:51" s="32" customFormat="1" ht="12.75" x14ac:dyDescent="0.2">
      <c r="A9" s="113"/>
      <c r="B9" s="111" t="s">
        <v>95</v>
      </c>
      <c r="C9" s="33" t="s">
        <v>96</v>
      </c>
      <c r="D9" s="34">
        <f>(D6/(D8/1000)*100)</f>
        <v>-12.126044157163427</v>
      </c>
      <c r="E9" s="34">
        <f t="shared" ref="E9:V9" si="6">(E6/(E8/1000)*100)</f>
        <v>-11.091449184236382</v>
      </c>
      <c r="F9" s="34">
        <f t="shared" si="6"/>
        <v>-11.456754034089649</v>
      </c>
      <c r="G9" s="34">
        <f t="shared" si="6"/>
        <v>-9.7863668117313019</v>
      </c>
      <c r="H9" s="34">
        <f t="shared" si="6"/>
        <v>-10.355962931509547</v>
      </c>
      <c r="I9" s="34">
        <f t="shared" si="6"/>
        <v>-9.19141898938088</v>
      </c>
      <c r="J9" s="34">
        <f t="shared" si="6"/>
        <v>-10.116379171686043</v>
      </c>
      <c r="K9" s="34">
        <f t="shared" si="6"/>
        <v>-5.9296396089746271</v>
      </c>
      <c r="L9" s="34">
        <f t="shared" si="6"/>
        <v>-8.0423640645216405</v>
      </c>
      <c r="M9" s="34">
        <f t="shared" si="6"/>
        <v>-7.849549539560492</v>
      </c>
      <c r="N9" s="34">
        <f t="shared" si="6"/>
        <v>-7.4202157698698077</v>
      </c>
      <c r="O9" s="34">
        <f t="shared" si="6"/>
        <v>-7.898622840075455</v>
      </c>
      <c r="P9" s="34">
        <f t="shared" si="6"/>
        <v>-9.698820754881929</v>
      </c>
      <c r="Q9" s="34">
        <f t="shared" si="6"/>
        <v>-10.65818321455423</v>
      </c>
      <c r="R9" s="34">
        <f t="shared" si="6"/>
        <v>-11.752683651628461</v>
      </c>
      <c r="S9" s="34">
        <f t="shared" si="6"/>
        <v>-6.5551207440062029</v>
      </c>
      <c r="T9" s="34">
        <f t="shared" si="6"/>
        <v>-8.4868458856681936</v>
      </c>
      <c r="U9" s="34">
        <f t="shared" si="6"/>
        <v>-7.9237242266984964</v>
      </c>
      <c r="V9" s="34">
        <f t="shared" si="6"/>
        <v>-12.743853000686304</v>
      </c>
      <c r="W9" s="34">
        <f t="shared" ref="W9:AC9" si="7">(W6/(W8/1000)*100)</f>
        <v>-7.5563946005720011</v>
      </c>
      <c r="X9" s="34">
        <f t="shared" si="7"/>
        <v>-6.858533268092633</v>
      </c>
      <c r="Y9" s="34">
        <f t="shared" si="7"/>
        <v>-9.399607805747193</v>
      </c>
      <c r="Z9" s="34">
        <f t="shared" si="7"/>
        <v>-9.2827196651969235</v>
      </c>
      <c r="AA9" s="34">
        <f t="shared" si="7"/>
        <v>-6.2986236649203899</v>
      </c>
      <c r="AB9" s="67">
        <f t="shared" si="7"/>
        <v>-6.6705762824519423</v>
      </c>
      <c r="AC9" s="67">
        <f t="shared" si="7"/>
        <v>-5.5935587952187715</v>
      </c>
      <c r="AD9" s="67">
        <f t="shared" ref="AD9:AH9" si="8">(AD6/(AD8/1000)*100)</f>
        <v>-6.6040450746123858</v>
      </c>
      <c r="AE9" s="67">
        <f t="shared" si="8"/>
        <v>-3.3150353161256656</v>
      </c>
      <c r="AF9" s="67">
        <f t="shared" si="8"/>
        <v>-5.670671581543667</v>
      </c>
      <c r="AG9" s="67">
        <f t="shared" si="8"/>
        <v>-11.498851252123812</v>
      </c>
      <c r="AH9" s="67">
        <f t="shared" si="8"/>
        <v>-9.3819687595188608</v>
      </c>
      <c r="AI9" s="67">
        <f>(AI6/(AI8/1000)*100)</f>
        <v>-4.3215567940553203</v>
      </c>
      <c r="AJ9" s="34">
        <f>(AJ6/(AJ8/1000)*100)</f>
        <v>-9.1407852727353038</v>
      </c>
      <c r="AK9" s="34">
        <f>(AK6/(AK8/1000)*100)</f>
        <v>-12.691131824640978</v>
      </c>
      <c r="AL9" s="34">
        <f>(AL6/(AL8/1000)*100)</f>
        <v>-15.572558327614891</v>
      </c>
      <c r="AM9" s="67">
        <f t="shared" ref="AM9" si="9">(AM6/(AM8/1000)*100)</f>
        <v>-11.921981706578192</v>
      </c>
      <c r="AN9" s="67">
        <f t="shared" ref="AN9:AR9" si="10">(AN6/(AN8/1000)*100)</f>
        <v>-8.076629062256826</v>
      </c>
      <c r="AO9" s="67">
        <f t="shared" si="10"/>
        <v>-11.061734350758053</v>
      </c>
      <c r="AP9" s="34">
        <f t="shared" si="10"/>
        <v>-12.081021523754599</v>
      </c>
      <c r="AQ9" s="34">
        <f t="shared" si="10"/>
        <v>-6.4866568184205438</v>
      </c>
      <c r="AR9" s="34">
        <f t="shared" si="10"/>
        <v>-3.3022292280847338</v>
      </c>
      <c r="AS9" s="34">
        <f>(AS6/(AS8/1000)*100)</f>
        <v>-8.6562022136595473</v>
      </c>
      <c r="AT9" s="34">
        <f>(AT6/(AT8/1000)*100)</f>
        <v>-9.150239599399308</v>
      </c>
      <c r="AU9" s="34">
        <f>(AU6/(AU8/1000)*100)</f>
        <v>-6.7454658348406333</v>
      </c>
      <c r="AV9" s="34">
        <f>(AV6/(AV8/1000)*100)</f>
        <v>-6.4635458644269006</v>
      </c>
      <c r="AW9" s="34">
        <f>(AW6/(AW8/1000)*100)</f>
        <v>-9.8027988451824761</v>
      </c>
      <c r="AX9" s="67"/>
      <c r="AY9" s="67"/>
    </row>
    <row r="10" spans="1:51" ht="12.75" x14ac:dyDescent="0.2">
      <c r="A10" s="62"/>
      <c r="B10" s="62"/>
      <c r="C10" s="35"/>
      <c r="AR10" s="32"/>
      <c r="AS10" s="32"/>
      <c r="AT10" s="32"/>
      <c r="AU10" s="32"/>
      <c r="AV10" s="32"/>
    </row>
    <row r="11" spans="1:51" ht="12.75" x14ac:dyDescent="0.2">
      <c r="A11" s="62"/>
      <c r="B11" s="62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108"/>
    </row>
    <row r="12" spans="1:51" ht="12.75" x14ac:dyDescent="0.2">
      <c r="A12" s="175" t="s">
        <v>106</v>
      </c>
      <c r="B12" s="175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</row>
    <row r="13" spans="1:51" s="114" customFormat="1" ht="15" x14ac:dyDescent="0.25">
      <c r="A13" s="97" t="s">
        <v>114</v>
      </c>
      <c r="B13" s="116"/>
    </row>
    <row r="14" spans="1:51" ht="12.75" x14ac:dyDescent="0.2">
      <c r="A14" s="172" t="s">
        <v>87</v>
      </c>
      <c r="B14" s="172"/>
      <c r="C14" s="79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78"/>
    </row>
    <row r="15" spans="1:51" ht="12.75" x14ac:dyDescent="0.2">
      <c r="A15" s="95"/>
      <c r="B15" s="117">
        <v>45903</v>
      </c>
      <c r="C15" s="80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78"/>
    </row>
    <row r="16" spans="1:51" ht="15" x14ac:dyDescent="0.25">
      <c r="A16" s="62"/>
      <c r="B16" s="96"/>
      <c r="C16" s="79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</row>
    <row r="17" spans="1:49" ht="12" customHeight="1" x14ac:dyDescent="0.2">
      <c r="A17" s="62"/>
      <c r="B17" s="62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</row>
    <row r="18" spans="1:49" ht="12.75" x14ac:dyDescent="0.2">
      <c r="A18" s="62"/>
      <c r="B18" s="62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</row>
    <row r="19" spans="1:49" ht="12.75" x14ac:dyDescent="0.2">
      <c r="A19" s="175" t="s">
        <v>106</v>
      </c>
      <c r="B19" s="17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</row>
    <row r="20" spans="1:49" s="114" customFormat="1" ht="15" x14ac:dyDescent="0.25">
      <c r="A20" s="97" t="s">
        <v>113</v>
      </c>
      <c r="B20" s="116"/>
    </row>
    <row r="21" spans="1:49" ht="12.75" x14ac:dyDescent="0.2">
      <c r="A21" s="172" t="s">
        <v>87</v>
      </c>
      <c r="B21" s="172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</row>
    <row r="22" spans="1:49" ht="12.75" x14ac:dyDescent="0.2">
      <c r="A22" s="95"/>
      <c r="B22" s="117">
        <v>45903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</row>
    <row r="23" spans="1:49" ht="12.75" x14ac:dyDescent="0.2">
      <c r="A23" s="62"/>
      <c r="B23" s="62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</row>
    <row r="24" spans="1:49" ht="12.75" x14ac:dyDescent="0.2">
      <c r="A24" s="62"/>
      <c r="B24" s="62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</row>
    <row r="25" spans="1:49" ht="12.75" x14ac:dyDescent="0.2">
      <c r="A25" s="62"/>
      <c r="B25" s="62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</row>
    <row r="26" spans="1:49" ht="12.75" x14ac:dyDescent="0.2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</row>
    <row r="27" spans="1:49" ht="12.75" x14ac:dyDescent="0.2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</row>
    <row r="28" spans="1:49" ht="15" x14ac:dyDescent="0.25">
      <c r="C28" s="78"/>
      <c r="D28" s="78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8"/>
      <c r="T28" s="78"/>
      <c r="U28" s="78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78"/>
    </row>
    <row r="29" spans="1:49" ht="14.25" x14ac:dyDescent="0.2">
      <c r="C29" s="78"/>
      <c r="D29" s="7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</row>
    <row r="30" spans="1:49" ht="14.25" x14ac:dyDescent="0.2">
      <c r="C30" s="78"/>
      <c r="D30" s="78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</row>
    <row r="31" spans="1:49" ht="14.25" x14ac:dyDescent="0.2">
      <c r="C31" s="78"/>
      <c r="D31" s="78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</row>
    <row r="32" spans="1:49" ht="14.25" x14ac:dyDescent="0.2">
      <c r="C32" s="78"/>
      <c r="D32" s="7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</row>
    <row r="33" spans="3:49" ht="14.25" x14ac:dyDescent="0.2">
      <c r="C33" s="78"/>
      <c r="D33" s="7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</row>
    <row r="34" spans="3:49" ht="14.25" x14ac:dyDescent="0.2">
      <c r="C34" s="78"/>
      <c r="D34" s="7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</row>
    <row r="35" spans="3:49" ht="14.25" x14ac:dyDescent="0.2">
      <c r="C35" s="78"/>
      <c r="D35" s="7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</row>
    <row r="36" spans="3:49" ht="14.25" hidden="1" customHeight="1" x14ac:dyDescent="0.2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3:49" ht="14.25" hidden="1" customHeight="1" x14ac:dyDescent="0.2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3:49" ht="14.25" hidden="1" customHeight="1" x14ac:dyDescent="0.2"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</sheetData>
  <mergeCells count="5">
    <mergeCell ref="A21:B21"/>
    <mergeCell ref="A1:AW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717F2-F399-4AB4-84D0-8D567E369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2025Q2_LV</vt:lpstr>
      <vt:lpstr>2025Q2_EN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2025-09-08T10:56:31Z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