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kalsone\Desktop\Lietvediba\Zinojums_2014\Atjaunota_pacina\"/>
    </mc:Choice>
  </mc:AlternateContent>
  <bookViews>
    <workbookView xWindow="0" yWindow="0" windowWidth="25200" windowHeight="11385"/>
  </bookViews>
  <sheets>
    <sheet name="1.tabula" sheetId="1" r:id="rId1"/>
    <sheet name="2.tabula" sheetId="2" r:id="rId2"/>
    <sheet name="3.tabula" sheetId="5" r:id="rId3"/>
    <sheet name="4.tabula"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38" i="5"/>
  <c r="C38" i="5"/>
  <c r="C8" i="1" s="1"/>
  <c r="B38" i="5"/>
  <c r="B8" i="1" s="1"/>
  <c r="D30" i="5"/>
  <c r="C30" i="5"/>
  <c r="B30" i="5"/>
  <c r="D29" i="5"/>
  <c r="C29" i="5"/>
  <c r="B29" i="5"/>
  <c r="B24" i="5"/>
  <c r="D18" i="5"/>
  <c r="D19" i="5" s="1"/>
  <c r="D20" i="5" s="1"/>
  <c r="D24" i="5" s="1"/>
  <c r="C18" i="5"/>
  <c r="C19" i="5" s="1"/>
  <c r="C20" i="5" s="1"/>
  <c r="C24" i="5" s="1"/>
  <c r="B18" i="5"/>
  <c r="B19" i="5" s="1"/>
  <c r="C23" i="4" l="1"/>
  <c r="C16" i="1" l="1"/>
  <c r="D16" i="1"/>
  <c r="B16" i="1"/>
  <c r="B23" i="4" l="1"/>
  <c r="C9" i="1" l="1"/>
  <c r="B9" i="1"/>
  <c r="C18" i="2" l="1"/>
  <c r="C7" i="1" s="1"/>
  <c r="D18" i="2"/>
  <c r="D7" i="1" s="1"/>
  <c r="B18" i="2"/>
  <c r="B7" i="1" s="1"/>
  <c r="B11" i="1" s="1"/>
  <c r="B13" i="1" s="1"/>
  <c r="B14" i="1" s="1"/>
  <c r="B18" i="1" s="1"/>
  <c r="C11" i="1" l="1"/>
  <c r="C13" i="1" s="1"/>
  <c r="C14" i="1" s="1"/>
  <c r="C18" i="1" s="1"/>
  <c r="D11" i="1" l="1"/>
  <c r="D18" i="1"/>
</calcChain>
</file>

<file path=xl/sharedStrings.xml><?xml version="1.0" encoding="utf-8"?>
<sst xmlns="http://schemas.openxmlformats.org/spreadsheetml/2006/main" count="168" uniqueCount="134">
  <si>
    <t>Skaitlisko nosacījumu izpildes kopsavilkums</t>
  </si>
  <si>
    <t>1) pamatbudžeta izdevumos sakarā ar aktuālākām valsts sociālo pabalstu un pensiju saņēmēju kontingenta prognozēm;</t>
  </si>
  <si>
    <t>2) speciālā budžeta izdevumos sakarā ar aktuālākām sociālās apdrošināšanas pakalpojumu saņēmēju kontingenta, kā arī pensiju un pabalstu vidējā apmēra prognozēm;</t>
  </si>
  <si>
    <t>3) izdevumos, kuri izriet no prognozēto maksas pakalpojumu un citu pašu ieņēmumu izmaiņām, kā arī no kārtējā gada sākumā fiksētās maksas pakalpojumu un citu pašu ieņēmumu atlikuma summas;</t>
  </si>
  <si>
    <t>5) to izdevumu palielināšana, kuri nepieciešami, lai izpildītu starptautisko tiesu un Satversmes tiesas spriedumus;</t>
  </si>
  <si>
    <t>6) izdevumos saistībā ar Eiropas Savienības politiku instrumentu un pārējās ārvalstu finanšu palīdzības līdzekļu finansētiem projektiem un pasākumiem;</t>
  </si>
  <si>
    <t>7) izdevumos tās valsts parāda daļas apkalpošanai, kura ietilpst Valsts kases kompetencē;</t>
  </si>
  <si>
    <t>8) kārtējos maksājumos Eiropas Savienības budžetā un starptautiskai sadarbībai;</t>
  </si>
  <si>
    <t>Summary of numerical conditions fulfilment</t>
  </si>
  <si>
    <t>(milj. eiro)</t>
  </si>
  <si>
    <t>(million euro)</t>
  </si>
  <si>
    <t>1.tabula</t>
  </si>
  <si>
    <t>Table 1</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</si>
  <si>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</si>
  <si>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9) FDL 16.panta piektajā daļā neminētu fiskālo risku izraisīto izdevumu palielināšana FDL 17.panta ceturtajā un piektajā daļā minētajos gadījumos, — ievērojot šo daļu nosacījumus;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</si>
  <si>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</si>
  <si>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3) expenditure, which results from change in forecasted revenues from paid services and other self-earned revenues as well as fixed sum of remaining revenues from paid services and other self-earned revenues at the beginning of current year;  </t>
  </si>
  <si>
    <t>5) increase of expenditure necessary for execution of verdicts of international courts and Constitutional court;</t>
  </si>
  <si>
    <t>1) state budget expenditure due to more actual forecasts in contingent receiving state social allowances and pensions;</t>
  </si>
  <si>
    <t>2) state social security budget expenditure due to more actual forecasts in contingent receiving social security services, so as forecasts of average amount of pensions and allowances;</t>
  </si>
  <si>
    <t>8) regular payments in the budget of the European Union and for international co-operation;</t>
  </si>
  <si>
    <t>Continuity principle</t>
  </si>
  <si>
    <t>Pārmantojamības nosacījums</t>
  </si>
  <si>
    <t>4. tabula</t>
  </si>
  <si>
    <t>Table 4</t>
  </si>
  <si>
    <t>x</t>
  </si>
  <si>
    <t>Bilances nosacījums</t>
  </si>
  <si>
    <t>Balance rule</t>
  </si>
  <si>
    <t>2. tabula</t>
  </si>
  <si>
    <t>Table 2</t>
  </si>
  <si>
    <t>Izdevumu pieauguma nosacījums</t>
  </si>
  <si>
    <t>Expenditure rule</t>
  </si>
  <si>
    <t>3. tabula</t>
  </si>
  <si>
    <t>Table 3</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</si>
  <si>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</si>
  <si>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</si>
  <si>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</si>
  <si>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</si>
  <si>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</si>
  <si>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</si>
  <si>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</si>
  <si>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</si>
  <si>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</si>
  <si>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</si>
  <si>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</si>
  <si>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</si>
  <si>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</si>
  <si>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</si>
  <si>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</si>
  <si>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</si>
  <si>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</si>
  <si>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(4) = MIN [(1);(2)]</t>
  </si>
  <si>
    <t>(5) = (4) - (3)</t>
  </si>
  <si>
    <t>(6) = [5]</t>
  </si>
  <si>
    <t>(1) Balance rule</t>
  </si>
  <si>
    <t>(2) Expenditure growth rule</t>
  </si>
  <si>
    <t>(3) Continuity rule</t>
  </si>
  <si>
    <t>(1) Bilances nosacījums</t>
  </si>
  <si>
    <t>(2) Izdevumu pieauguma nosacījums</t>
  </si>
  <si>
    <t>(3) Pārmantojamības nosacījums</t>
  </si>
  <si>
    <t>(7) Gross domestic product, 
at current prices</t>
  </si>
  <si>
    <t>(7) Iekšzemes kopprodukts, 
faktiskajās cenās</t>
  </si>
  <si>
    <t>(8) 0,1% no IKP, (8) = 0,1%* (7)</t>
  </si>
  <si>
    <t>(8) 0,1% of GDP, (8) = 0,1%* (7)</t>
  </si>
  <si>
    <t>(9) Valsts budžeta maksimālie izdevumi atbilstoši fiskālajiem nosacījumiem,
(9) = IF [(6) &gt; (8); (4); (3)]</t>
  </si>
  <si>
    <t>CG maximally permissable expenditure in accordance with fiscal rules,
(9) = IF [(6) &gt; (8); (4); (3)]</t>
  </si>
  <si>
    <t>(1) Vispārējās valdības kopējie izdevumi</t>
  </si>
  <si>
    <t>(2) Procentu maksājumi, D.41</t>
  </si>
  <si>
    <t>(3) ES programmu izdevumi, kuriem ir atbilstoši ES fondu ieņēmumi</t>
  </si>
  <si>
    <t>(4.2) BPKV, t-2, P.51</t>
  </si>
  <si>
    <t>(4.3) BPKV, t-1, P.51</t>
  </si>
  <si>
    <t>(4.4) BPKV, t, P.51</t>
  </si>
  <si>
    <t>(1) GG total expenditure</t>
  </si>
  <si>
    <t>(2) Interest expenditure, D.41</t>
  </si>
  <si>
    <t>(3) Expenditure on EU programmes fully matched by EU funds revenue</t>
  </si>
  <si>
    <t>(4.2) GFCF, t-2, P.51</t>
  </si>
  <si>
    <t>(4.3) GFCF, t-1, P.51</t>
  </si>
  <si>
    <t>(4.4) GFCF, t, P.51</t>
  </si>
  <si>
    <t>(5) Non-discretionary change in unemployment</t>
  </si>
  <si>
    <t>(6) Discretionary revenue measures</t>
  </si>
  <si>
    <t>(5) Nediskrecionāras bezdarba izmaiņas</t>
  </si>
  <si>
    <t>(6) Diskrecionāri ieņēmumu pasākumi</t>
  </si>
  <si>
    <t>(7) Smoothed total expenditures (TE) (nominal), (7) = (1)-(2)-(3)-(4.4.)+[AVE (4.1) (4.2) (4.3) (4.4)]</t>
  </si>
  <si>
    <t>(8) Adjusted TE (nominal),
(8) = (7)-(5)-(6)</t>
  </si>
  <si>
    <t>(9) Growth of nominal adjusted expenditure, %</t>
  </si>
  <si>
    <t>(9) Nominālo koriģēto kopējo izdevumu pieaugums, %</t>
  </si>
  <si>
    <t>(10) IKP deflators, %</t>
  </si>
  <si>
    <t>(11) Reālo koriģēto izdevumu pieaugums, %</t>
  </si>
  <si>
    <t>(12) Potenciālā IKP 10 gadu vidējais pieaugums, %</t>
  </si>
  <si>
    <t>(13) Deficītu samazinošais faktors, %</t>
  </si>
  <si>
    <t>(14) Potenciālais pieaugums bez VTM, %, (14) = (12)+(13)</t>
  </si>
  <si>
    <t>(10) GDP deflator, %</t>
  </si>
  <si>
    <t>(11) Growth of real adjusted expenditure, %</t>
  </si>
  <si>
    <t>(12) 10-year average growth of potential GDP, %</t>
  </si>
  <si>
    <t>(13) Deficit reduction factor, %</t>
  </si>
  <si>
    <t>(14) Potential growth reference rate if not at MTO, %, (14) = (12)+(13)</t>
  </si>
  <si>
    <t>(16) Vispārējās valdības kopējie izdevumi, ja kopējo izdevumu pieaugums = potenciālā IKP pieaugumu</t>
  </si>
  <si>
    <t>(17) GG total revenue</t>
  </si>
  <si>
    <t>(18) CG budget revenue (cash-flow)</t>
  </si>
  <si>
    <t>(19) Local government budget balance</t>
  </si>
  <si>
    <t>(20) Derived public persons budget balance</t>
  </si>
  <si>
    <t>(21) ESA corrections</t>
  </si>
  <si>
    <r>
      <t xml:space="preserve">Total  
</t>
    </r>
    <r>
      <rPr>
        <sz val="11"/>
        <rFont val="Times New Roman"/>
        <family val="1"/>
        <charset val="186"/>
      </rPr>
      <t>(18)-[(17)-(16)-(19)-(20)-(21)]</t>
    </r>
  </si>
  <si>
    <r>
      <t xml:space="preserve">Kopā 
</t>
    </r>
    <r>
      <rPr>
        <sz val="11"/>
        <rFont val="Times New Roman"/>
        <family val="1"/>
        <charset val="186"/>
      </rPr>
      <t>(18)-[(17)-(16)-(19)-(20)-(21)]</t>
    </r>
  </si>
  <si>
    <t>(21) EKS korekcijas</t>
  </si>
  <si>
    <t>(19) Pašvaldību budžetu bilance</t>
  </si>
  <si>
    <t>(20) No valsts budžeta daļēji atvasināto publisko personu un budžeta nefinansētu budžeta iestāžu budžetu bilance</t>
  </si>
  <si>
    <t>(17) Vispārējās valdības kopējie ieņēmumi</t>
  </si>
  <si>
    <t>(1) Koriģētie maksimāli pieļaujamie valsts budžeta izdevumi (precizētais Vispārējās valdības budžeta plāna projekts 2015.gadam)</t>
  </si>
  <si>
    <t>(2) Faktiskie ES fondu izdevumi pozīcijās, kas pakļaujas izlīdzināšanai</t>
  </si>
  <si>
    <t>(3) Valsts parāda vadības izdevumi pozīcijās, kas pakļaujas izlīdzināšanai</t>
  </si>
  <si>
    <t>(2) Expenditure of European Union structural funds,  Cohesion fund,  Common Agricultural Policy and  Common Fisheries Policy as subject to the smoothing mechanism</t>
  </si>
  <si>
    <t>(3) Government debt service expenditure, what is in the Treasury's competence as subject to the smoothing mechanism</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</si>
  <si>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</si>
  <si>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koriģēto maksimāli pieļaujamo valsts budžeta izdevumu korekcijas saskaņā ar FDL 5.pantu, t.sk.:</t>
  </si>
  <si>
    <t>4) increase of expenditure which is subject to the Constitution Article 62 as well as material losses arising from natural disasters, emergencies and natural or social processes complying with provision of second Paragraph of the FDL Article 12;</t>
  </si>
  <si>
    <t>6) expenditure in relation with projects and measures financed from European Union policy instruments and other foreign financial assistance programmes;</t>
  </si>
  <si>
    <t xml:space="preserve">7) expenditure for servicing that part of state debt falling under the competence of the Treasury; </t>
  </si>
  <si>
    <t>9) increase of expenditure related to fiscal risks not mentioned in the fifth Paragraph of the FDL Article 16 in accordance with fourth and fifth Paragraphs of the FDL Article 17, by complying with provisions of these Paragraphs;</t>
  </si>
  <si>
    <t>(1) Adjusted maximum permissible state budget expenditure (updated Draft budgetary plan of 2015)</t>
  </si>
  <si>
    <t>(1) Valsts budžeta ieņēmumi 
(naudas plūsmas metode)</t>
  </si>
  <si>
    <t>(5) Minimal structural balance, 
% of GDP</t>
  </si>
  <si>
    <t>(8) GDP, at current prices</t>
  </si>
  <si>
    <t>(4.1) Bruto pamatkapitāla veidošana 
(BPKV), t-3, P.51</t>
  </si>
  <si>
    <t>(4.1) Gross fixed capital formation 
(GFCF), t-3, P.51</t>
  </si>
  <si>
    <t>(7) Izlīdzinātie kopējie izdevumi (nominālie), 
(7) = (1)-(2)-(3)-(4.4.)+[VID (4.1) (4.2) (4.3)]</t>
  </si>
  <si>
    <t>(8) Koriģētie kopējie izdevumi (nominālie), 
(8) = (7)-(5)-(6)</t>
  </si>
  <si>
    <t>(15) Potenciālais pieaugums ar VTM, %, 
(15) = (12)</t>
  </si>
  <si>
    <t>(15) Potential growth reference rate, if at MTO, %, (15) = (12)</t>
  </si>
  <si>
    <t xml:space="preserve">(16) GG total expenditure, if TE growth = potential GDP growth </t>
  </si>
  <si>
    <t>(18) Valsts budžeta ieņēmumi (naudas plūsmas metode)</t>
  </si>
  <si>
    <t>adjustments of maximum permissible state budget expenditure according to the FDL Article 5, incl.:</t>
  </si>
  <si>
    <r>
      <t xml:space="preserve">Total 
</t>
    </r>
    <r>
      <rPr>
        <sz val="11"/>
        <color theme="1"/>
        <rFont val="Times New Roman"/>
        <family val="1"/>
        <charset val="204"/>
      </rPr>
      <t>(1)+ [Sum from 1) to 10)]+(2)+(3)</t>
    </r>
  </si>
  <si>
    <r>
      <t xml:space="preserve">Kopā 
</t>
    </r>
    <r>
      <rPr>
        <sz val="11"/>
        <color theme="1"/>
        <rFont val="Times New Roman"/>
        <family val="1"/>
        <charset val="204"/>
      </rPr>
      <t>(1)+ [Summa no 1) līdz 10)]+(2)+(3)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</si>
</sst>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0"/>
      <color theme="1"/>
      <name val="Times New Roman"/>
      <family val="1"/>
      <charset val="186"/>
    </font>
    <font>
      <sz val="11"/>
      <color theme="1"/>
      <name val="Times New Roman"/>
      <family val="1"/>
      <charset val="186"/>
    </font>
    <font>
      <i/>
      <sz val="11"/>
      <color theme="1"/>
      <name val="Times New Roman"/>
      <family val="1"/>
      <charset val="204"/>
    </font>
    <font>
      <sz val="11"/>
      <name val="Times New Roman"/>
      <family val="1"/>
      <charset val="204"/>
    </font>
    <font>
      <b/>
      <sz val="11"/>
      <color theme="1"/>
      <name val="Times New Roman"/>
      <family val="1"/>
      <charset val="204"/>
    </font>
    <font>
      <i/>
      <sz val="1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i/>
      <sz val="10"/>
      <color theme="1"/>
      <name val="Times New Roman"/>
      <family val="1"/>
      <charset val="186"/>
    </font>
    <font>
      <sz val="11"/>
      <name val="Times New Roman"/>
      <family val="1"/>
      <charset val="186"/>
    </font>
    <font>
      <b/>
      <sz val="11"/>
      <name val="Times New Roman"/>
      <family val="1"/>
      <charset val="186"/>
    </font>
    <font>
      <b/>
      <i/>
      <sz val="11"/>
      <color theme="1"/>
      <name val="Times New Roman"/>
      <family val="1"/>
      <charset val="204"/>
    </font>
    <font>
      <sz val="14"/>
      <color theme="1"/>
      <name val="Times New Roman"/>
      <family val="1"/>
      <charset val="204"/>
    </font>
    <font>
      <sz val="12"/>
      <color theme="1"/>
      <name val="Times New Roman"/>
      <family val="1"/>
      <charset val="204"/>
    </font>
    <font>
      <sz val="12"/>
      <color theme="1"/>
      <name val="Times New Roman"/>
      <family val="1"/>
      <charset val="186"/>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9" fontId="2" fillId="0" borderId="0" applyFont="0" applyFill="0" applyBorder="0" applyAlignment="0" applyProtection="0"/>
    <xf numFmtId="0" fontId="1" fillId="0" borderId="0"/>
  </cellStyleXfs>
  <cellXfs count="53">
    <xf numFmtId="0" fontId="0" fillId="0" borderId="0" xfId="0"/>
    <xf numFmtId="0" fontId="3" fillId="0" borderId="0" xfId="0" applyFont="1"/>
    <xf numFmtId="0" fontId="3" fillId="0" borderId="1" xfId="0" applyFont="1" applyBorder="1"/>
    <xf numFmtId="0" fontId="4" fillId="0" borderId="0" xfId="0" applyFont="1"/>
    <xf numFmtId="0" fontId="5" fillId="0" borderId="0" xfId="0" applyFont="1"/>
    <xf numFmtId="0" fontId="3" fillId="0" borderId="0" xfId="0" applyFont="1" applyAlignment="1">
      <alignment horizontal="right"/>
    </xf>
    <xf numFmtId="0" fontId="7" fillId="0" borderId="0" xfId="0" applyFont="1"/>
    <xf numFmtId="164" fontId="7" fillId="0" borderId="0" xfId="0" applyNumberFormat="1" applyFont="1"/>
    <xf numFmtId="0" fontId="3" fillId="0" borderId="1" xfId="0" applyFont="1" applyBorder="1" applyAlignment="1">
      <alignment horizontal="right"/>
    </xf>
    <xf numFmtId="0" fontId="9" fillId="0" borderId="1" xfId="0" applyFont="1" applyBorder="1" applyAlignment="1">
      <alignment horizontal="left" vertical="top" wrapText="1"/>
    </xf>
    <xf numFmtId="0" fontId="7" fillId="0" borderId="0" xfId="0" applyFont="1" applyAlignment="1">
      <alignment horizontal="right"/>
    </xf>
    <xf numFmtId="0" fontId="7" fillId="0" borderId="1" xfId="0" applyFont="1" applyBorder="1"/>
    <xf numFmtId="0" fontId="9" fillId="0" borderId="1" xfId="0" applyFont="1" applyBorder="1"/>
    <xf numFmtId="0" fontId="12" fillId="0" borderId="1" xfId="0" applyFont="1" applyBorder="1" applyAlignment="1">
      <alignment horizontal="left" vertical="top" wrapText="1"/>
    </xf>
    <xf numFmtId="164" fontId="9" fillId="0" borderId="1" xfId="0" applyNumberFormat="1" applyFont="1" applyBorder="1" applyAlignment="1">
      <alignment horizontal="right" vertical="center"/>
    </xf>
    <xf numFmtId="0" fontId="9" fillId="0" borderId="1" xfId="0" applyFont="1" applyBorder="1" applyAlignment="1">
      <alignment horizontal="right" vertical="center"/>
    </xf>
    <xf numFmtId="4" fontId="9"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5" fontId="9" fillId="0" borderId="1" xfId="0" applyNumberFormat="1" applyFont="1" applyBorder="1" applyAlignment="1">
      <alignment horizontal="right" vertical="center"/>
    </xf>
    <xf numFmtId="164" fontId="12" fillId="0" borderId="1" xfId="0" applyNumberFormat="1" applyFont="1" applyBorder="1" applyAlignment="1">
      <alignment horizontal="right" vertical="center"/>
    </xf>
    <xf numFmtId="0" fontId="13" fillId="0" borderId="0" xfId="0" applyFont="1" applyFill="1" applyAlignment="1">
      <alignment wrapText="1"/>
    </xf>
    <xf numFmtId="165" fontId="14" fillId="0" borderId="0" xfId="0" applyNumberFormat="1" applyFont="1"/>
    <xf numFmtId="0" fontId="13" fillId="0" borderId="0" xfId="0" applyFont="1" applyAlignment="1">
      <alignment wrapText="1"/>
    </xf>
    <xf numFmtId="0" fontId="15" fillId="0" borderId="0" xfId="0" applyFont="1"/>
    <xf numFmtId="164" fontId="9" fillId="0" borderId="1" xfId="0" applyNumberFormat="1" applyFont="1" applyFill="1" applyBorder="1" applyAlignment="1">
      <alignment horizontal="right" vertical="center"/>
    </xf>
    <xf numFmtId="164" fontId="9" fillId="0" borderId="1" xfId="1" applyNumberFormat="1" applyFont="1" applyBorder="1" applyAlignment="1">
      <alignment horizontal="right" vertical="center"/>
    </xf>
    <xf numFmtId="164" fontId="9" fillId="0" borderId="1" xfId="0" quotePrefix="1" applyNumberFormat="1" applyFont="1" applyBorder="1" applyAlignment="1">
      <alignment horizontal="right" vertical="center"/>
    </xf>
    <xf numFmtId="0" fontId="16" fillId="0" borderId="0" xfId="0" applyFont="1"/>
    <xf numFmtId="0" fontId="6" fillId="0" borderId="0" xfId="0" applyFont="1"/>
    <xf numFmtId="0" fontId="3" fillId="0" borderId="1" xfId="0" applyFont="1" applyBorder="1" applyAlignment="1">
      <alignment vertical="top"/>
    </xf>
    <xf numFmtId="0" fontId="3"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0" fontId="3" fillId="0" borderId="1" xfId="0" applyFont="1" applyBorder="1" applyAlignment="1">
      <alignment horizontal="right" vertical="center"/>
    </xf>
    <xf numFmtId="2" fontId="17" fillId="0" borderId="1" xfId="0" applyNumberFormat="1" applyFont="1" applyBorder="1" applyAlignment="1">
      <alignment horizontal="left" vertical="top" wrapText="1"/>
    </xf>
    <xf numFmtId="2" fontId="18" fillId="0" borderId="1" xfId="0" applyNumberFormat="1" applyFont="1" applyFill="1" applyBorder="1" applyAlignment="1">
      <alignment horizontal="left" vertical="top" wrapText="1"/>
    </xf>
    <xf numFmtId="164" fontId="17" fillId="0" borderId="1" xfId="0" applyNumberFormat="1" applyFont="1" applyBorder="1" applyAlignment="1">
      <alignment horizontal="right" vertical="center"/>
    </xf>
    <xf numFmtId="164" fontId="17" fillId="0" borderId="1"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0" fontId="3" fillId="0" borderId="1" xfId="0" applyFont="1" applyBorder="1" applyAlignment="1">
      <alignment vertical="top" wrapText="1"/>
    </xf>
    <xf numFmtId="0" fontId="10" fillId="0" borderId="1" xfId="0" applyFont="1" applyBorder="1" applyAlignment="1">
      <alignment vertical="top" wrapText="1"/>
    </xf>
    <xf numFmtId="0" fontId="8" fillId="0" borderId="1" xfId="0" applyFont="1" applyBorder="1" applyAlignment="1">
      <alignment vertical="top" wrapText="1"/>
    </xf>
    <xf numFmtId="164" fontId="3" fillId="0" borderId="1" xfId="0" applyNumberFormat="1" applyFont="1" applyBorder="1" applyAlignment="1">
      <alignment horizontal="right" vertical="center"/>
    </xf>
    <xf numFmtId="164" fontId="10" fillId="0" borderId="1" xfId="0" applyNumberFormat="1" applyFont="1" applyBorder="1" applyAlignment="1">
      <alignment horizontal="right" vertical="center"/>
    </xf>
    <xf numFmtId="164" fontId="8" fillId="0" borderId="1" xfId="0" applyNumberFormat="1" applyFont="1" applyBorder="1" applyAlignment="1">
      <alignment horizontal="right" vertical="center"/>
    </xf>
    <xf numFmtId="0" fontId="8" fillId="0" borderId="1" xfId="0" applyFont="1" applyBorder="1" applyAlignment="1">
      <alignment horizontal="right" vertical="center"/>
    </xf>
    <xf numFmtId="164" fontId="19" fillId="0" borderId="1" xfId="0" applyNumberFormat="1" applyFont="1" applyBorder="1" applyAlignment="1">
      <alignment horizontal="right" vertical="center"/>
    </xf>
    <xf numFmtId="0" fontId="20" fillId="0" borderId="0" xfId="0" applyFont="1" applyAlignment="1">
      <alignment horizontal="justify" vertical="center"/>
    </xf>
    <xf numFmtId="0" fontId="13" fillId="0" borderId="0" xfId="0" applyFont="1" applyFill="1" applyAlignment="1">
      <alignment vertical="top" wrapText="1"/>
    </xf>
    <xf numFmtId="165" fontId="14" fillId="0" borderId="0" xfId="0" applyNumberFormat="1" applyFont="1" applyAlignment="1">
      <alignment vertical="top"/>
    </xf>
    <xf numFmtId="0" fontId="13" fillId="0" borderId="0" xfId="0" applyFont="1" applyAlignment="1">
      <alignment vertical="top" wrapText="1"/>
    </xf>
    <xf numFmtId="0" fontId="21" fillId="0" borderId="0" xfId="0" applyFont="1"/>
    <xf numFmtId="0" fontId="22" fillId="0" borderId="0" xfId="0" applyFon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tabSelected="1" zoomScaleNormal="100" workbookViewId="0">
      <selection activeCell="E1" sqref="E1"/>
    </sheetView>
  </sheetViews>
  <sheetFormatPr defaultRowHeight="15" x14ac:dyDescent="0.25"/>
  <cols>
    <col min="1" max="1" width="30.85546875" customWidth="1"/>
    <col min="2" max="4" width="10.28515625" customWidth="1"/>
    <col min="5" max="5" width="30.85546875" customWidth="1"/>
  </cols>
  <sheetData>
    <row r="1" spans="1:5" ht="15.75" x14ac:dyDescent="0.25">
      <c r="A1" s="51" t="s">
        <v>0</v>
      </c>
      <c r="B1" s="1"/>
      <c r="C1" s="1"/>
      <c r="E1" s="5" t="s">
        <v>11</v>
      </c>
    </row>
    <row r="2" spans="1:5" ht="15.75" x14ac:dyDescent="0.25">
      <c r="A2" s="51" t="s">
        <v>8</v>
      </c>
      <c r="B2" s="1"/>
      <c r="C2" s="1"/>
      <c r="E2" s="5" t="s">
        <v>12</v>
      </c>
    </row>
    <row r="3" spans="1:5" s="23" customFormat="1" ht="12.75" x14ac:dyDescent="0.2">
      <c r="A3" s="3" t="s">
        <v>9</v>
      </c>
      <c r="B3" s="4"/>
      <c r="C3" s="4"/>
      <c r="D3" s="4"/>
    </row>
    <row r="4" spans="1:5" s="23" customFormat="1" ht="12.75" x14ac:dyDescent="0.2">
      <c r="A4" s="3" t="s">
        <v>10</v>
      </c>
      <c r="B4" s="4"/>
      <c r="C4" s="4"/>
      <c r="D4" s="4"/>
    </row>
    <row r="5" spans="1:5" ht="8.25" customHeight="1" x14ac:dyDescent="0.25">
      <c r="A5" s="1"/>
      <c r="B5" s="1"/>
      <c r="C5" s="1"/>
      <c r="D5" s="1"/>
    </row>
    <row r="6" spans="1:5" x14ac:dyDescent="0.25">
      <c r="A6" s="30"/>
      <c r="B6" s="8">
        <v>2015</v>
      </c>
      <c r="C6" s="8">
        <v>2016</v>
      </c>
      <c r="D6" s="8">
        <v>2017</v>
      </c>
      <c r="E6" s="30"/>
    </row>
    <row r="7" spans="1:5" x14ac:dyDescent="0.25">
      <c r="A7" s="9" t="s">
        <v>57</v>
      </c>
      <c r="B7" s="14">
        <f>'2.tabula'!B18</f>
        <v>7471.2923243906807</v>
      </c>
      <c r="C7" s="14">
        <f>'2.tabula'!C18</f>
        <v>7618.4869915466115</v>
      </c>
      <c r="D7" s="14">
        <f>'2.tabula'!D18</f>
        <v>7969.2885025509604</v>
      </c>
      <c r="E7" s="9" t="s">
        <v>54</v>
      </c>
    </row>
    <row r="8" spans="1:5" ht="15" customHeight="1" x14ac:dyDescent="0.25">
      <c r="A8" s="9" t="s">
        <v>58</v>
      </c>
      <c r="B8" s="14">
        <f>'3.tabula'!B38</f>
        <v>7662.6497500203313</v>
      </c>
      <c r="C8" s="14">
        <f>'3.tabula'!C38</f>
        <v>7714.5572887222588</v>
      </c>
      <c r="D8" s="14">
        <f>'3.tabula'!D38</f>
        <v>7995.5484928503556</v>
      </c>
      <c r="E8" s="9" t="s">
        <v>55</v>
      </c>
    </row>
    <row r="9" spans="1:5" x14ac:dyDescent="0.25">
      <c r="A9" s="9" t="s">
        <v>59</v>
      </c>
      <c r="B9" s="14">
        <f>'4.tabula'!B23</f>
        <v>7352.7598172786984</v>
      </c>
      <c r="C9" s="14">
        <f>'4.tabula'!C23</f>
        <v>7601.8147382052684</v>
      </c>
      <c r="D9" s="14" t="s">
        <v>25</v>
      </c>
      <c r="E9" s="9" t="s">
        <v>56</v>
      </c>
    </row>
    <row r="10" spans="1:5" ht="6.75" customHeight="1" x14ac:dyDescent="0.25">
      <c r="A10" s="31"/>
      <c r="B10" s="14"/>
      <c r="C10" s="14"/>
      <c r="D10" s="14"/>
      <c r="E10" s="31"/>
    </row>
    <row r="11" spans="1:5" x14ac:dyDescent="0.25">
      <c r="A11" s="9" t="s">
        <v>51</v>
      </c>
      <c r="B11" s="14">
        <f>MIN(B7:B8)</f>
        <v>7471.2923243906807</v>
      </c>
      <c r="C11" s="14">
        <f t="shared" ref="C11:D11" si="0">MIN(C7:C8)</f>
        <v>7618.4869915466115</v>
      </c>
      <c r="D11" s="14">
        <f t="shared" si="0"/>
        <v>7969.2885025509604</v>
      </c>
      <c r="E11" s="9" t="s">
        <v>51</v>
      </c>
    </row>
    <row r="12" spans="1:5" ht="7.5" customHeight="1" x14ac:dyDescent="0.25">
      <c r="A12" s="32"/>
      <c r="B12" s="24"/>
      <c r="C12" s="24"/>
      <c r="D12" s="24"/>
      <c r="E12" s="32"/>
    </row>
    <row r="13" spans="1:5" x14ac:dyDescent="0.25">
      <c r="A13" s="9" t="s">
        <v>52</v>
      </c>
      <c r="B13" s="25">
        <f>B11-B9</f>
        <v>118.53250711198234</v>
      </c>
      <c r="C13" s="25">
        <f>C11-C9</f>
        <v>16.672253341343094</v>
      </c>
      <c r="D13" s="25" t="s">
        <v>25</v>
      </c>
      <c r="E13" s="9" t="s">
        <v>52</v>
      </c>
    </row>
    <row r="14" spans="1:5" x14ac:dyDescent="0.25">
      <c r="A14" s="9" t="s">
        <v>53</v>
      </c>
      <c r="B14" s="25">
        <f>ABS(B13)</f>
        <v>118.53250711198234</v>
      </c>
      <c r="C14" s="25">
        <f>ABS(C13)</f>
        <v>16.672253341343094</v>
      </c>
      <c r="D14" s="25" t="s">
        <v>25</v>
      </c>
      <c r="E14" s="9" t="s">
        <v>53</v>
      </c>
    </row>
    <row r="15" spans="1:5" ht="30" x14ac:dyDescent="0.25">
      <c r="A15" s="9" t="s">
        <v>61</v>
      </c>
      <c r="B15" s="25">
        <v>25365.599999999999</v>
      </c>
      <c r="C15" s="25">
        <v>26850.9</v>
      </c>
      <c r="D15" s="25">
        <v>28513.3</v>
      </c>
      <c r="E15" s="9" t="s">
        <v>60</v>
      </c>
    </row>
    <row r="16" spans="1:5" x14ac:dyDescent="0.25">
      <c r="A16" s="9" t="s">
        <v>62</v>
      </c>
      <c r="B16" s="25">
        <f>B15*0.001</f>
        <v>25.365600000000001</v>
      </c>
      <c r="C16" s="25">
        <f t="shared" ref="C16:D16" si="1">C15*0.001</f>
        <v>26.850900000000003</v>
      </c>
      <c r="D16" s="25">
        <f t="shared" si="1"/>
        <v>28.513300000000001</v>
      </c>
      <c r="E16" s="9" t="s">
        <v>63</v>
      </c>
    </row>
    <row r="17" spans="1:5" ht="6" customHeight="1" x14ac:dyDescent="0.25">
      <c r="A17" s="31"/>
      <c r="B17" s="14"/>
      <c r="C17" s="14"/>
      <c r="D17" s="14"/>
      <c r="E17" s="31"/>
    </row>
    <row r="18" spans="1:5" ht="63.75" customHeight="1" x14ac:dyDescent="0.25">
      <c r="A18" s="9" t="s">
        <v>64</v>
      </c>
      <c r="B18" s="26">
        <f>IF(B14&gt;B16,B11,B9)</f>
        <v>7471.2923243906807</v>
      </c>
      <c r="C18" s="26">
        <f t="shared" ref="C18" si="2">IF(C14&gt;C16,C11,C9)</f>
        <v>7601.8147382052684</v>
      </c>
      <c r="D18" s="26">
        <f>MIN(D7:D8)</f>
        <v>7969.2885025509604</v>
      </c>
      <c r="E18" s="9" t="s">
        <v>65</v>
      </c>
    </row>
    <row r="19" spans="1:5" s="4" customFormat="1" ht="25.5" x14ac:dyDescent="0.2">
      <c r="A19" s="20" t="s">
        <v>50</v>
      </c>
      <c r="B19" s="21"/>
      <c r="C19" s="21"/>
      <c r="D19" s="21"/>
      <c r="E19" s="22" t="s">
        <v>46</v>
      </c>
    </row>
  </sheetData>
  <pageMargins left="0.55118110236220474" right="0.55118110236220474" top="0.98425196850393704" bottom="0.98425196850393704" header="0.31496062992125984" footer="0.31496062992125984"/>
  <pageSetup orientation="portrait" r:id="rId1"/>
  <headerFooter>
    <oddHeader>&amp;L&amp;"Times New Roman,Regular"Fiskālās disciplīnas uzraudzības ziņojums&amp;R&amp;"Times New Roman,Regular"Pielikums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election activeCell="E1" sqref="E1"/>
    </sheetView>
  </sheetViews>
  <sheetFormatPr defaultRowHeight="15" x14ac:dyDescent="0.25"/>
  <cols>
    <col min="1" max="1" width="32.42578125" style="4" customWidth="1"/>
    <col min="2" max="4" width="7.85546875" style="1" customWidth="1"/>
    <col min="5" max="5" width="33.28515625" style="4" customWidth="1"/>
    <col min="6" max="16384" width="9.140625" style="4"/>
  </cols>
  <sheetData>
    <row r="1" spans="1:5" ht="15.75" x14ac:dyDescent="0.25">
      <c r="A1" s="51" t="s">
        <v>26</v>
      </c>
      <c r="E1" s="5" t="s">
        <v>28</v>
      </c>
    </row>
    <row r="2" spans="1:5" ht="15.75" x14ac:dyDescent="0.25">
      <c r="A2" s="51" t="s">
        <v>27</v>
      </c>
      <c r="E2" s="5" t="s">
        <v>29</v>
      </c>
    </row>
    <row r="3" spans="1:5" s="23" customFormat="1" ht="12.75" x14ac:dyDescent="0.2">
      <c r="A3" s="3" t="s">
        <v>9</v>
      </c>
      <c r="B3" s="4"/>
      <c r="C3" s="4"/>
      <c r="D3" s="4"/>
      <c r="E3" s="4"/>
    </row>
    <row r="4" spans="1:5" s="23" customFormat="1" ht="12.75" x14ac:dyDescent="0.2">
      <c r="A4" s="3" t="s">
        <v>10</v>
      </c>
      <c r="B4" s="4"/>
      <c r="C4" s="4"/>
      <c r="D4" s="4"/>
      <c r="E4" s="4"/>
    </row>
    <row r="5" spans="1:5" s="1" customFormat="1" ht="6.75" customHeight="1" x14ac:dyDescent="0.25"/>
    <row r="6" spans="1:5" s="1" customFormat="1" x14ac:dyDescent="0.25">
      <c r="A6" s="2"/>
      <c r="B6" s="2">
        <v>2015</v>
      </c>
      <c r="C6" s="2">
        <v>2016</v>
      </c>
      <c r="D6" s="2">
        <v>2017</v>
      </c>
      <c r="E6" s="2"/>
    </row>
    <row r="7" spans="1:5" ht="30" x14ac:dyDescent="0.2">
      <c r="A7" s="9" t="s">
        <v>120</v>
      </c>
      <c r="B7" s="14">
        <v>7252.8809950000013</v>
      </c>
      <c r="C7" s="14">
        <v>7326.4035930000009</v>
      </c>
      <c r="D7" s="14">
        <v>7483.5020540000014</v>
      </c>
      <c r="E7" s="9" t="s">
        <v>40</v>
      </c>
    </row>
    <row r="8" spans="1:5" x14ac:dyDescent="0.2">
      <c r="A8" s="9" t="s">
        <v>34</v>
      </c>
      <c r="B8" s="14">
        <v>-55.405350546509453</v>
      </c>
      <c r="C8" s="14">
        <v>-0.18633412383542236</v>
      </c>
      <c r="D8" s="14">
        <v>0.87498724935358041</v>
      </c>
      <c r="E8" s="9" t="s">
        <v>41</v>
      </c>
    </row>
    <row r="9" spans="1:5" ht="46.5" customHeight="1" x14ac:dyDescent="0.2">
      <c r="A9" s="9" t="s">
        <v>47</v>
      </c>
      <c r="B9" s="14">
        <v>-13.923926376603333</v>
      </c>
      <c r="C9" s="14">
        <v>-0.15750661101844798</v>
      </c>
      <c r="D9" s="14">
        <v>-0.35913310902003559</v>
      </c>
      <c r="E9" s="9" t="s">
        <v>42</v>
      </c>
    </row>
    <row r="10" spans="1:5" x14ac:dyDescent="0.2">
      <c r="A10" s="9" t="s">
        <v>35</v>
      </c>
      <c r="B10" s="14">
        <v>39.717569801516966</v>
      </c>
      <c r="C10" s="14">
        <v>43.569218373630648</v>
      </c>
      <c r="D10" s="14">
        <v>273.8155782053372</v>
      </c>
      <c r="E10" s="9" t="s">
        <v>43</v>
      </c>
    </row>
    <row r="11" spans="1:5" ht="6" customHeight="1" x14ac:dyDescent="0.2">
      <c r="A11" s="9"/>
      <c r="B11" s="15"/>
      <c r="C11" s="15"/>
      <c r="D11" s="15"/>
      <c r="E11" s="9"/>
    </row>
    <row r="12" spans="1:5" ht="30" x14ac:dyDescent="0.2">
      <c r="A12" s="9" t="s">
        <v>36</v>
      </c>
      <c r="B12" s="16">
        <v>-1.0205670493365899</v>
      </c>
      <c r="C12" s="16">
        <v>-0.90928115119339947</v>
      </c>
      <c r="D12" s="16">
        <v>-0.75030684668421677</v>
      </c>
      <c r="E12" s="9" t="s">
        <v>121</v>
      </c>
    </row>
    <row r="13" spans="1:5" ht="15" customHeight="1" x14ac:dyDescent="0.2">
      <c r="A13" s="9" t="s">
        <v>37</v>
      </c>
      <c r="B13" s="17" t="s">
        <v>25</v>
      </c>
      <c r="C13" s="17" t="s">
        <v>25</v>
      </c>
      <c r="D13" s="17" t="s">
        <v>25</v>
      </c>
      <c r="E13" s="9" t="s">
        <v>44</v>
      </c>
    </row>
    <row r="14" spans="1:5" x14ac:dyDescent="0.2">
      <c r="A14" s="9" t="s">
        <v>38</v>
      </c>
      <c r="B14" s="18">
        <v>4.2774146695714062E-2</v>
      </c>
      <c r="C14" s="18">
        <v>-1.7533297885897338E-2</v>
      </c>
      <c r="D14" s="18">
        <v>8.7055020300075541E-3</v>
      </c>
      <c r="E14" s="9" t="s">
        <v>45</v>
      </c>
    </row>
    <row r="15" spans="1:5" ht="5.25" customHeight="1" x14ac:dyDescent="0.2">
      <c r="A15" s="9"/>
      <c r="B15" s="15"/>
      <c r="C15" s="15"/>
      <c r="D15" s="15"/>
      <c r="E15" s="9"/>
    </row>
    <row r="16" spans="1:5" x14ac:dyDescent="0.2">
      <c r="A16" s="9" t="s">
        <v>39</v>
      </c>
      <c r="B16" s="14">
        <v>25365.599999999999</v>
      </c>
      <c r="C16" s="14">
        <v>26850.9</v>
      </c>
      <c r="D16" s="14">
        <v>28513.3</v>
      </c>
      <c r="E16" s="9" t="s">
        <v>122</v>
      </c>
    </row>
    <row r="17" spans="1:5" ht="5.25" customHeight="1" x14ac:dyDescent="0.25">
      <c r="A17" s="12"/>
      <c r="B17" s="15"/>
      <c r="C17" s="15"/>
      <c r="D17" s="15"/>
      <c r="E17" s="12"/>
    </row>
    <row r="18" spans="1:5" ht="29.25" x14ac:dyDescent="0.2">
      <c r="A18" s="13" t="s">
        <v>48</v>
      </c>
      <c r="B18" s="19">
        <f>B7+B8+B9+B10-(B12+B14)*B16/100</f>
        <v>7471.2923243906807</v>
      </c>
      <c r="C18" s="19">
        <f t="shared" ref="C18:D18" si="0">C7+C8+C9+C10-(C12+C14)*C16/100</f>
        <v>7618.4869915466115</v>
      </c>
      <c r="D18" s="19">
        <f t="shared" si="0"/>
        <v>7969.2885025509604</v>
      </c>
      <c r="E18" s="13" t="s">
        <v>49</v>
      </c>
    </row>
    <row r="19" spans="1:5" ht="25.5" x14ac:dyDescent="0.2">
      <c r="A19" s="20" t="s">
        <v>50</v>
      </c>
      <c r="B19" s="21"/>
      <c r="C19" s="21"/>
      <c r="D19" s="21"/>
      <c r="E19" s="22" t="s">
        <v>46</v>
      </c>
    </row>
  </sheetData>
  <pageMargins left="0.55118110236220474" right="0.55118110236220474" top="0.98425196850393704" bottom="0.98425196850393704" header="0.31496062992125984" footer="0.31496062992125984"/>
  <pageSetup orientation="portrait" r:id="rId1"/>
  <headerFooter>
    <oddHeader>&amp;L&amp;"Times New Roman,Regular"Fiskālās disciplīnas uzraudzības ziņojums&amp;R&amp;"Times New Roman,Regular"Pielikums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showGridLines="0" zoomScaleNormal="100" workbookViewId="0">
      <selection activeCell="E1" sqref="E1"/>
    </sheetView>
  </sheetViews>
  <sheetFormatPr defaultRowHeight="15" x14ac:dyDescent="0.25"/>
  <cols>
    <col min="1" max="1" width="39" style="6" customWidth="1"/>
    <col min="2" max="4" width="12" style="6" customWidth="1"/>
    <col min="5" max="5" width="39" style="6" customWidth="1"/>
  </cols>
  <sheetData>
    <row r="1" spans="1:5" ht="15.75" x14ac:dyDescent="0.25">
      <c r="A1" s="52" t="s">
        <v>30</v>
      </c>
      <c r="E1" s="10" t="s">
        <v>32</v>
      </c>
    </row>
    <row r="2" spans="1:5" ht="15.75" x14ac:dyDescent="0.25">
      <c r="A2" s="52" t="s">
        <v>31</v>
      </c>
      <c r="E2" s="10" t="s">
        <v>33</v>
      </c>
    </row>
    <row r="3" spans="1:5" x14ac:dyDescent="0.25">
      <c r="A3" s="27" t="s">
        <v>9</v>
      </c>
      <c r="B3" s="28"/>
      <c r="C3" s="28"/>
      <c r="D3" s="28"/>
      <c r="E3" s="28"/>
    </row>
    <row r="4" spans="1:5" x14ac:dyDescent="0.25">
      <c r="A4" s="27" t="s">
        <v>10</v>
      </c>
      <c r="B4" s="28"/>
      <c r="C4" s="28"/>
      <c r="D4" s="28"/>
      <c r="E4" s="28"/>
    </row>
    <row r="5" spans="1:5" ht="6.75" customHeight="1" x14ac:dyDescent="0.25"/>
    <row r="6" spans="1:5" x14ac:dyDescent="0.25">
      <c r="A6" s="11"/>
      <c r="B6" s="11">
        <v>2015</v>
      </c>
      <c r="C6" s="11">
        <v>2016</v>
      </c>
      <c r="D6" s="11">
        <v>2017</v>
      </c>
      <c r="E6" s="11"/>
    </row>
    <row r="7" spans="1:5" x14ac:dyDescent="0.25">
      <c r="A7" s="34" t="s">
        <v>66</v>
      </c>
      <c r="B7" s="36">
        <v>8781.7771295358361</v>
      </c>
      <c r="C7" s="36">
        <v>8930.575205293313</v>
      </c>
      <c r="D7" s="36">
        <v>9093.8612328253457</v>
      </c>
      <c r="E7" s="34" t="s">
        <v>72</v>
      </c>
    </row>
    <row r="8" spans="1:5" x14ac:dyDescent="0.25">
      <c r="A8" s="34" t="s">
        <v>67</v>
      </c>
      <c r="B8" s="36">
        <v>318.19301800000005</v>
      </c>
      <c r="C8" s="36">
        <v>332.82255399999997</v>
      </c>
      <c r="D8" s="36">
        <v>324.59110799999996</v>
      </c>
      <c r="E8" s="34" t="s">
        <v>73</v>
      </c>
    </row>
    <row r="9" spans="1:5" ht="30" x14ac:dyDescent="0.25">
      <c r="A9" s="34" t="s">
        <v>68</v>
      </c>
      <c r="B9" s="36">
        <v>1136.8328977167303</v>
      </c>
      <c r="C9" s="36">
        <v>1035.0923235203909</v>
      </c>
      <c r="D9" s="36">
        <v>1086.1429037424668</v>
      </c>
      <c r="E9" s="34" t="s">
        <v>74</v>
      </c>
    </row>
    <row r="10" spans="1:5" ht="30" x14ac:dyDescent="0.25">
      <c r="A10" s="34" t="s">
        <v>123</v>
      </c>
      <c r="B10" s="36">
        <v>1056.03</v>
      </c>
      <c r="C10" s="36">
        <v>917.89099999999996</v>
      </c>
      <c r="D10" s="36">
        <v>1007.7947259538317</v>
      </c>
      <c r="E10" s="34" t="s">
        <v>124</v>
      </c>
    </row>
    <row r="11" spans="1:5" x14ac:dyDescent="0.25">
      <c r="A11" s="34" t="s">
        <v>69</v>
      </c>
      <c r="B11" s="36">
        <v>917.89099999999996</v>
      </c>
      <c r="C11" s="36">
        <v>1007.7947259538317</v>
      </c>
      <c r="D11" s="36">
        <v>916.76084477334655</v>
      </c>
      <c r="E11" s="34" t="s">
        <v>75</v>
      </c>
    </row>
    <row r="12" spans="1:5" x14ac:dyDescent="0.25">
      <c r="A12" s="34" t="s">
        <v>70</v>
      </c>
      <c r="B12" s="36">
        <v>1007.7947259538317</v>
      </c>
      <c r="C12" s="36">
        <v>916.76084477334655</v>
      </c>
      <c r="D12" s="36">
        <v>836.51578651312309</v>
      </c>
      <c r="E12" s="34" t="s">
        <v>76</v>
      </c>
    </row>
    <row r="13" spans="1:5" x14ac:dyDescent="0.25">
      <c r="A13" s="34" t="s">
        <v>71</v>
      </c>
      <c r="B13" s="36">
        <v>916.76084477334655</v>
      </c>
      <c r="C13" s="36">
        <v>836.51578651312309</v>
      </c>
      <c r="D13" s="36">
        <v>845.77554387897078</v>
      </c>
      <c r="E13" s="34" t="s">
        <v>77</v>
      </c>
    </row>
    <row r="14" spans="1:5" ht="6.75" customHeight="1" x14ac:dyDescent="0.25">
      <c r="A14" s="34"/>
      <c r="B14" s="36"/>
      <c r="C14" s="36"/>
      <c r="D14" s="36"/>
      <c r="E14" s="34"/>
    </row>
    <row r="15" spans="1:5" ht="17.25" customHeight="1" x14ac:dyDescent="0.25">
      <c r="A15" s="34" t="s">
        <v>80</v>
      </c>
      <c r="B15" s="36">
        <v>0</v>
      </c>
      <c r="C15" s="36">
        <v>0</v>
      </c>
      <c r="D15" s="36">
        <v>0</v>
      </c>
      <c r="E15" s="34" t="s">
        <v>78</v>
      </c>
    </row>
    <row r="16" spans="1:5" x14ac:dyDescent="0.25">
      <c r="A16" s="34" t="s">
        <v>81</v>
      </c>
      <c r="B16" s="36">
        <v>63.968848272727243</v>
      </c>
      <c r="C16" s="36">
        <v>-20.072060000000015</v>
      </c>
      <c r="D16" s="36">
        <v>-20.438051999999999</v>
      </c>
      <c r="E16" s="34" t="s">
        <v>79</v>
      </c>
    </row>
    <row r="17" spans="1:5" ht="6.75" customHeight="1" x14ac:dyDescent="0.25">
      <c r="A17" s="34"/>
      <c r="B17" s="36"/>
      <c r="C17" s="36"/>
      <c r="D17" s="36"/>
      <c r="E17" s="34"/>
    </row>
    <row r="18" spans="1:5" ht="45" x14ac:dyDescent="0.25">
      <c r="A18" s="34" t="s">
        <v>125</v>
      </c>
      <c r="B18" s="36">
        <f>B7-B8-B9-B13+AVERAGE(B10:B13)</f>
        <v>7384.6095117275545</v>
      </c>
      <c r="C18" s="36">
        <f t="shared" ref="C18:D18" si="0">C7-C8-C9-C13+AVERAGE(C10:C13)</f>
        <v>7645.8851305698736</v>
      </c>
      <c r="D18" s="36">
        <f t="shared" si="0"/>
        <v>7739.0634024837254</v>
      </c>
      <c r="E18" s="34" t="s">
        <v>82</v>
      </c>
    </row>
    <row r="19" spans="1:5" ht="30" x14ac:dyDescent="0.25">
      <c r="A19" s="34" t="s">
        <v>126</v>
      </c>
      <c r="B19" s="36">
        <f>B18-B15-B16</f>
        <v>7320.6406634548275</v>
      </c>
      <c r="C19" s="36">
        <f t="shared" ref="C19:D19" si="1">C18-C15-C16</f>
        <v>7665.957190569874</v>
      </c>
      <c r="D19" s="36">
        <f t="shared" si="1"/>
        <v>7759.5014544837259</v>
      </c>
      <c r="E19" s="34" t="s">
        <v>83</v>
      </c>
    </row>
    <row r="20" spans="1:5" ht="30" x14ac:dyDescent="0.25">
      <c r="A20" s="34" t="s">
        <v>85</v>
      </c>
      <c r="B20" s="36">
        <v>2</v>
      </c>
      <c r="C20" s="36">
        <f>C19/B18*100-100</f>
        <v>3.8099195143021376</v>
      </c>
      <c r="D20" s="36">
        <f>D19/C18*100-100</f>
        <v>1.4859800006619395</v>
      </c>
      <c r="E20" s="34" t="s">
        <v>84</v>
      </c>
    </row>
    <row r="21" spans="1:5" ht="6.75" customHeight="1" x14ac:dyDescent="0.25">
      <c r="A21" s="34"/>
      <c r="B21" s="36"/>
      <c r="C21" s="36"/>
      <c r="D21" s="36"/>
      <c r="E21" s="34"/>
    </row>
    <row r="22" spans="1:5" x14ac:dyDescent="0.25">
      <c r="A22" s="34" t="s">
        <v>86</v>
      </c>
      <c r="B22" s="37">
        <v>2.4</v>
      </c>
      <c r="C22" s="37">
        <v>2.5</v>
      </c>
      <c r="D22" s="37">
        <v>2.5</v>
      </c>
      <c r="E22" s="34" t="s">
        <v>91</v>
      </c>
    </row>
    <row r="23" spans="1:5" ht="6.75" customHeight="1" x14ac:dyDescent="0.25">
      <c r="A23" s="34"/>
      <c r="B23" s="36"/>
      <c r="C23" s="36"/>
      <c r="D23" s="36"/>
      <c r="E23" s="34"/>
    </row>
    <row r="24" spans="1:5" x14ac:dyDescent="0.25">
      <c r="A24" s="34" t="s">
        <v>87</v>
      </c>
      <c r="B24" s="36">
        <f>(1+B20/100)/(1+B22/100)*100-100</f>
        <v>-0.390625</v>
      </c>
      <c r="C24" s="36">
        <f t="shared" ref="C24:D24" si="2">(1+C20/100)/(1+C22/100)*100-100</f>
        <v>1.2779702578557703</v>
      </c>
      <c r="D24" s="36">
        <f t="shared" si="2"/>
        <v>-0.98928780423224794</v>
      </c>
      <c r="E24" s="34" t="s">
        <v>92</v>
      </c>
    </row>
    <row r="25" spans="1:5" ht="6.75" customHeight="1" x14ac:dyDescent="0.25">
      <c r="A25" s="34"/>
      <c r="B25" s="36"/>
      <c r="C25" s="36"/>
      <c r="D25" s="36"/>
      <c r="E25" s="34"/>
    </row>
    <row r="26" spans="1:5" ht="30" x14ac:dyDescent="0.25">
      <c r="A26" s="34" t="s">
        <v>88</v>
      </c>
      <c r="B26" s="36">
        <v>2.179189344704894</v>
      </c>
      <c r="C26" s="36">
        <v>2.839039521334155</v>
      </c>
      <c r="D26" s="36">
        <v>3.2669582816132019</v>
      </c>
      <c r="E26" s="34" t="s">
        <v>93</v>
      </c>
    </row>
    <row r="27" spans="1:5" x14ac:dyDescent="0.25">
      <c r="A27" s="34" t="s">
        <v>89</v>
      </c>
      <c r="B27" s="36">
        <v>-1.5</v>
      </c>
      <c r="C27" s="36">
        <v>-1.5</v>
      </c>
      <c r="D27" s="36">
        <v>-1.5</v>
      </c>
      <c r="E27" s="34" t="s">
        <v>94</v>
      </c>
    </row>
    <row r="28" spans="1:5" ht="6.75" customHeight="1" x14ac:dyDescent="0.25">
      <c r="A28" s="34"/>
      <c r="B28" s="36"/>
      <c r="C28" s="36"/>
      <c r="D28" s="36"/>
      <c r="E28" s="34"/>
    </row>
    <row r="29" spans="1:5" ht="30" x14ac:dyDescent="0.25">
      <c r="A29" s="34" t="s">
        <v>90</v>
      </c>
      <c r="B29" s="36">
        <f>B26+B27</f>
        <v>0.679189344704894</v>
      </c>
      <c r="C29" s="36">
        <f t="shared" ref="C29:D29" si="3">C26+C27</f>
        <v>1.339039521334155</v>
      </c>
      <c r="D29" s="36">
        <f t="shared" si="3"/>
        <v>1.7669582816132019</v>
      </c>
      <c r="E29" s="34" t="s">
        <v>95</v>
      </c>
    </row>
    <row r="30" spans="1:5" ht="30" x14ac:dyDescent="0.25">
      <c r="A30" s="34" t="s">
        <v>127</v>
      </c>
      <c r="B30" s="36">
        <f>B26</f>
        <v>2.179189344704894</v>
      </c>
      <c r="C30" s="36">
        <f t="shared" ref="C30:D30" si="4">C26</f>
        <v>2.839039521334155</v>
      </c>
      <c r="D30" s="36">
        <f t="shared" si="4"/>
        <v>3.2669582816132019</v>
      </c>
      <c r="E30" s="34" t="s">
        <v>128</v>
      </c>
    </row>
    <row r="31" spans="1:5" ht="6.75" customHeight="1" x14ac:dyDescent="0.25">
      <c r="A31" s="34"/>
      <c r="B31" s="36"/>
      <c r="C31" s="36"/>
      <c r="D31" s="36"/>
      <c r="E31" s="34"/>
    </row>
    <row r="32" spans="1:5" ht="45" x14ac:dyDescent="0.25">
      <c r="A32" s="34" t="s">
        <v>96</v>
      </c>
      <c r="B32" s="36">
        <v>8973.5556276330517</v>
      </c>
      <c r="C32" s="36">
        <v>9047.9982412807167</v>
      </c>
      <c r="D32" s="36">
        <v>9434.0504168160332</v>
      </c>
      <c r="E32" s="34" t="s">
        <v>129</v>
      </c>
    </row>
    <row r="33" spans="1:5" x14ac:dyDescent="0.25">
      <c r="A33" s="34" t="s">
        <v>107</v>
      </c>
      <c r="B33" s="36">
        <v>8534.2044424142387</v>
      </c>
      <c r="C33" s="36">
        <v>8703.0137639320892</v>
      </c>
      <c r="D33" s="36">
        <v>9196.3195561710163</v>
      </c>
      <c r="E33" s="34" t="s">
        <v>97</v>
      </c>
    </row>
    <row r="34" spans="1:5" ht="30" x14ac:dyDescent="0.25">
      <c r="A34" s="34" t="s">
        <v>130</v>
      </c>
      <c r="B34" s="36">
        <v>7252.8809950000013</v>
      </c>
      <c r="C34" s="36">
        <v>7326.4035930000009</v>
      </c>
      <c r="D34" s="36">
        <v>7483.5020540000014</v>
      </c>
      <c r="E34" s="34" t="s">
        <v>98</v>
      </c>
    </row>
    <row r="35" spans="1:5" x14ac:dyDescent="0.25">
      <c r="A35" s="34" t="s">
        <v>105</v>
      </c>
      <c r="B35" s="36">
        <v>-55.4</v>
      </c>
      <c r="C35" s="36">
        <v>-0.2</v>
      </c>
      <c r="D35" s="36">
        <v>0.9</v>
      </c>
      <c r="E35" s="34" t="s">
        <v>99</v>
      </c>
    </row>
    <row r="36" spans="1:5" ht="45" x14ac:dyDescent="0.25">
      <c r="A36" s="34" t="s">
        <v>106</v>
      </c>
      <c r="B36" s="36">
        <v>-13.9</v>
      </c>
      <c r="C36" s="36">
        <v>-0.2</v>
      </c>
      <c r="D36" s="36">
        <v>-0.4</v>
      </c>
      <c r="E36" s="34" t="s">
        <v>100</v>
      </c>
    </row>
    <row r="37" spans="1:5" x14ac:dyDescent="0.25">
      <c r="A37" s="34" t="s">
        <v>104</v>
      </c>
      <c r="B37" s="36">
        <v>39.717569801516966</v>
      </c>
      <c r="C37" s="36">
        <v>43.569218373630648</v>
      </c>
      <c r="D37" s="36">
        <v>273.8155782053372</v>
      </c>
      <c r="E37" s="34" t="s">
        <v>101</v>
      </c>
    </row>
    <row r="38" spans="1:5" ht="29.25" x14ac:dyDescent="0.25">
      <c r="A38" s="35" t="s">
        <v>103</v>
      </c>
      <c r="B38" s="38">
        <f>B34-(B33-B32-B35-B36-B37)</f>
        <v>7662.6497500203313</v>
      </c>
      <c r="C38" s="38">
        <f t="shared" ref="C38:D38" si="5">C34-((C33-C32)-C35-C36-C37)</f>
        <v>7714.5572887222588</v>
      </c>
      <c r="D38" s="38">
        <f t="shared" si="5"/>
        <v>7995.5484928503556</v>
      </c>
      <c r="E38" s="35" t="s">
        <v>102</v>
      </c>
    </row>
    <row r="39" spans="1:5" ht="26.25" x14ac:dyDescent="0.25">
      <c r="A39" s="20" t="s">
        <v>50</v>
      </c>
      <c r="B39" s="21"/>
      <c r="C39" s="21"/>
      <c r="D39" s="21"/>
      <c r="E39" s="22" t="s">
        <v>46</v>
      </c>
    </row>
    <row r="41" spans="1:5" x14ac:dyDescent="0.25">
      <c r="B41" s="7"/>
      <c r="C41" s="7"/>
      <c r="D41" s="7"/>
    </row>
  </sheetData>
  <pageMargins left="0.55118110236220474" right="0.55118110236220474" top="0.98425196850393704" bottom="0.98425196850393704" header="0.31496062992125984" footer="0.31496062992125984"/>
  <pageSetup scale="82" orientation="portrait" r:id="rId1"/>
  <headerFooter>
    <oddHeader>&amp;L&amp;"Times New Roman,Regular"Fiskālās disciplīnas uzraudzības ziņojums&amp;R&amp;"Times New Roman,Regular"Pielikums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zoomScaleNormal="100" workbookViewId="0">
      <selection activeCell="E1" sqref="E1"/>
    </sheetView>
  </sheetViews>
  <sheetFormatPr defaultRowHeight="15" x14ac:dyDescent="0.25"/>
  <cols>
    <col min="1" max="1" width="53.28515625" style="1" customWidth="1"/>
    <col min="2" max="3" width="11.42578125" style="1" customWidth="1"/>
    <col min="4" max="4" width="11.140625" style="1" customWidth="1"/>
    <col min="5" max="5" width="53.28515625" style="1" customWidth="1"/>
    <col min="6" max="16384" width="9.140625" style="1"/>
  </cols>
  <sheetData>
    <row r="1" spans="1:5" ht="15.75" x14ac:dyDescent="0.25">
      <c r="A1" s="51" t="s">
        <v>22</v>
      </c>
      <c r="E1" s="5" t="s">
        <v>23</v>
      </c>
    </row>
    <row r="2" spans="1:5" ht="15.75" x14ac:dyDescent="0.25">
      <c r="A2" s="51" t="s">
        <v>21</v>
      </c>
      <c r="E2" s="5" t="s">
        <v>24</v>
      </c>
    </row>
    <row r="3" spans="1:5" customFormat="1" x14ac:dyDescent="0.25">
      <c r="A3" s="3" t="s">
        <v>9</v>
      </c>
      <c r="B3" s="1"/>
      <c r="C3" s="1"/>
      <c r="D3" s="1"/>
    </row>
    <row r="4" spans="1:5" customFormat="1" x14ac:dyDescent="0.25">
      <c r="A4" s="3" t="s">
        <v>10</v>
      </c>
      <c r="B4" s="1"/>
      <c r="C4" s="1"/>
      <c r="D4" s="1"/>
    </row>
    <row r="5" spans="1:5" ht="6.75" customHeight="1" x14ac:dyDescent="0.25"/>
    <row r="6" spans="1:5" x14ac:dyDescent="0.25">
      <c r="A6" s="2"/>
      <c r="B6" s="33">
        <v>2015</v>
      </c>
      <c r="C6" s="33">
        <v>2016</v>
      </c>
      <c r="D6" s="33">
        <v>2017</v>
      </c>
      <c r="E6" s="2"/>
    </row>
    <row r="7" spans="1:5" ht="45" x14ac:dyDescent="0.25">
      <c r="A7" s="39" t="s">
        <v>108</v>
      </c>
      <c r="B7" s="42">
        <v>7351.1609672786981</v>
      </c>
      <c r="C7" s="42">
        <v>6495.4301614805318</v>
      </c>
      <c r="D7" s="44" t="s">
        <v>25</v>
      </c>
      <c r="E7" s="39" t="s">
        <v>119</v>
      </c>
    </row>
    <row r="8" spans="1:5" ht="30" x14ac:dyDescent="0.25">
      <c r="A8" s="41" t="s">
        <v>114</v>
      </c>
      <c r="B8" s="42"/>
      <c r="C8" s="42"/>
      <c r="D8" s="44"/>
      <c r="E8" s="41" t="s">
        <v>131</v>
      </c>
    </row>
    <row r="9" spans="1:5" ht="30" x14ac:dyDescent="0.25">
      <c r="A9" s="39" t="s">
        <v>1</v>
      </c>
      <c r="B9" s="42">
        <v>0</v>
      </c>
      <c r="C9" s="42">
        <v>0</v>
      </c>
      <c r="D9" s="44" t="s">
        <v>25</v>
      </c>
      <c r="E9" s="39" t="s">
        <v>18</v>
      </c>
    </row>
    <row r="10" spans="1:5" ht="48" customHeight="1" x14ac:dyDescent="0.25">
      <c r="A10" s="39" t="s">
        <v>2</v>
      </c>
      <c r="B10" s="42">
        <v>0</v>
      </c>
      <c r="C10" s="42">
        <v>0</v>
      </c>
      <c r="D10" s="44" t="s">
        <v>25</v>
      </c>
      <c r="E10" s="39" t="s">
        <v>19</v>
      </c>
    </row>
    <row r="11" spans="1:5" ht="62.25" customHeight="1" x14ac:dyDescent="0.25">
      <c r="A11" s="39" t="s">
        <v>3</v>
      </c>
      <c r="B11" s="42">
        <v>0</v>
      </c>
      <c r="C11" s="42">
        <v>0</v>
      </c>
      <c r="D11" s="44" t="s">
        <v>25</v>
      </c>
      <c r="E11" s="39" t="s">
        <v>16</v>
      </c>
    </row>
    <row r="12" spans="1:5" ht="75" x14ac:dyDescent="0.25">
      <c r="A12" s="39" t="s">
        <v>13</v>
      </c>
      <c r="B12" s="42">
        <v>0</v>
      </c>
      <c r="C12" s="42">
        <v>0</v>
      </c>
      <c r="D12" s="44" t="s">
        <v>25</v>
      </c>
      <c r="E12" s="39" t="s">
        <v>115</v>
      </c>
    </row>
    <row r="13" spans="1:5" ht="30" x14ac:dyDescent="0.25">
      <c r="A13" s="39" t="s">
        <v>4</v>
      </c>
      <c r="B13" s="42">
        <v>0</v>
      </c>
      <c r="C13" s="42">
        <v>0</v>
      </c>
      <c r="D13" s="44" t="s">
        <v>25</v>
      </c>
      <c r="E13" s="39" t="s">
        <v>17</v>
      </c>
    </row>
    <row r="14" spans="1:5" ht="45" x14ac:dyDescent="0.25">
      <c r="A14" s="39" t="s">
        <v>5</v>
      </c>
      <c r="B14" s="42">
        <v>1.5988500000000001</v>
      </c>
      <c r="C14" s="42">
        <v>3.1240230000000002</v>
      </c>
      <c r="D14" s="44" t="s">
        <v>25</v>
      </c>
      <c r="E14" s="39" t="s">
        <v>116</v>
      </c>
    </row>
    <row r="15" spans="1:5" ht="30" x14ac:dyDescent="0.25">
      <c r="A15" s="39" t="s">
        <v>6</v>
      </c>
      <c r="B15" s="42">
        <v>0</v>
      </c>
      <c r="C15" s="42">
        <v>0</v>
      </c>
      <c r="D15" s="44" t="s">
        <v>25</v>
      </c>
      <c r="E15" s="39" t="s">
        <v>117</v>
      </c>
    </row>
    <row r="16" spans="1:5" ht="30" x14ac:dyDescent="0.25">
      <c r="A16" s="39" t="s">
        <v>7</v>
      </c>
      <c r="B16" s="42">
        <v>0</v>
      </c>
      <c r="C16" s="42">
        <v>0</v>
      </c>
      <c r="D16" s="44" t="s">
        <v>25</v>
      </c>
      <c r="E16" s="39" t="s">
        <v>20</v>
      </c>
    </row>
    <row r="17" spans="1:7" ht="61.5" customHeight="1" x14ac:dyDescent="0.25">
      <c r="A17" s="39" t="s">
        <v>14</v>
      </c>
      <c r="B17" s="42">
        <v>0</v>
      </c>
      <c r="C17" s="42">
        <v>0</v>
      </c>
      <c r="D17" s="44" t="s">
        <v>25</v>
      </c>
      <c r="E17" s="39" t="s">
        <v>118</v>
      </c>
    </row>
    <row r="18" spans="1:7" ht="104.25" customHeight="1" x14ac:dyDescent="0.25">
      <c r="A18" s="39" t="s">
        <v>15</v>
      </c>
      <c r="B18" s="42">
        <v>0</v>
      </c>
      <c r="C18" s="42">
        <v>0</v>
      </c>
      <c r="D18" s="44" t="s">
        <v>25</v>
      </c>
      <c r="E18" s="39" t="s">
        <v>113</v>
      </c>
    </row>
    <row r="19" spans="1:7" ht="5.25" customHeight="1" x14ac:dyDescent="0.25">
      <c r="A19" s="29"/>
      <c r="B19" s="42"/>
      <c r="C19" s="42"/>
      <c r="D19" s="44"/>
      <c r="E19" s="29"/>
    </row>
    <row r="20" spans="1:7" ht="45" x14ac:dyDescent="0.25">
      <c r="A20" s="39" t="s">
        <v>109</v>
      </c>
      <c r="B20" s="42">
        <v>0</v>
      </c>
      <c r="C20" s="42">
        <v>1103.2605537247364</v>
      </c>
      <c r="D20" s="44" t="s">
        <v>25</v>
      </c>
      <c r="E20" s="39" t="s">
        <v>111</v>
      </c>
    </row>
    <row r="21" spans="1:7" ht="32.25" customHeight="1" x14ac:dyDescent="0.25">
      <c r="A21" s="39" t="s">
        <v>110</v>
      </c>
      <c r="B21" s="42">
        <v>0</v>
      </c>
      <c r="C21" s="42">
        <v>0</v>
      </c>
      <c r="D21" s="44" t="s">
        <v>25</v>
      </c>
      <c r="E21" s="39" t="s">
        <v>112</v>
      </c>
      <c r="G21" s="47"/>
    </row>
    <row r="22" spans="1:7" ht="5.25" customHeight="1" x14ac:dyDescent="0.25">
      <c r="A22" s="29"/>
      <c r="B22" s="33"/>
      <c r="C22" s="33"/>
      <c r="D22" s="45"/>
      <c r="E22" s="29"/>
      <c r="G22" s="47"/>
    </row>
    <row r="23" spans="1:7" ht="29.25" x14ac:dyDescent="0.25">
      <c r="A23" s="40" t="s">
        <v>133</v>
      </c>
      <c r="B23" s="43">
        <f>B7+SUM(B9:B18)+B20+B21</f>
        <v>7352.7598172786984</v>
      </c>
      <c r="C23" s="43">
        <f>C7+SUM(C9:C18)+C20+C21</f>
        <v>7601.8147382052684</v>
      </c>
      <c r="D23" s="46" t="s">
        <v>25</v>
      </c>
      <c r="E23" s="40" t="s">
        <v>132</v>
      </c>
    </row>
    <row r="24" spans="1:7" s="4" customFormat="1" ht="25.5" x14ac:dyDescent="0.2">
      <c r="A24" s="48" t="s">
        <v>50</v>
      </c>
      <c r="B24" s="49"/>
      <c r="C24" s="49"/>
      <c r="D24" s="49"/>
      <c r="E24" s="50" t="s">
        <v>46</v>
      </c>
    </row>
  </sheetData>
  <pageMargins left="0.55118110236220474" right="0.55118110236220474" top="0.98425196850393704" bottom="0.98425196850393704" header="0.31496062992125984" footer="0.31496062992125984"/>
  <pageSetup scale="67" orientation="portrait" r:id="rId1"/>
  <headerFooter>
    <oddHeader>&amp;L&amp;"Times New Roman,Regular"Fiskālās disciplīnas uzraudzības ziņojums&amp;R&amp;"Times New Roman,Regular"Pielikums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1.tabula</vt:lpstr>
      <vt:lpstr>2.tabula</vt:lpstr>
      <vt:lpstr>3.tabula</vt:lpstr>
      <vt:lpstr>4.tabula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Windows user</cp:lastModifiedBy>
  <cp:lastPrinted>2014-12-10T07:58:53Z</cp:lastPrinted>
  <dcterms:created xsi:type="dcterms:W3CDTF">2014-12-06T14:55:24Z</dcterms:created>
  <dcterms:modified xsi:type="dcterms:W3CDTF">2014-12-10T07:59:20Z</dcterms:modified>
</cp:coreProperties>
</file>