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ce.kalsone\Downloads\"/>
    </mc:Choice>
  </mc:AlternateContent>
  <bookViews>
    <workbookView xWindow="0" yWindow="0" windowWidth="25200" windowHeight="11250" tabRatio="926"/>
  </bookViews>
  <sheets>
    <sheet name="1.pielikuma 1.tabula" sheetId="12" r:id="rId1"/>
    <sheet name="1.pielikuma 2.tabula" sheetId="9" r:id="rId2"/>
    <sheet name="1.pielikuma 3.tabula" sheetId="2" r:id="rId3"/>
    <sheet name="1.pielikuma 4.tabula" sheetId="11" r:id="rId4"/>
    <sheet name="goal_seek" sheetId="27"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Toc426714403" localSheetId="1">'1.pielikuma 2.tabula'!#REF!</definedName>
    <definedName name="BEx00291TFWM0SH72LN67BUNGOVC" localSheetId="4" hidden="1">#REF!</definedName>
    <definedName name="BEx00291TFWM0SH72LN67BUNGOVC" hidden="1">#REF!</definedName>
    <definedName name="BEx01NHUJB8UAP930A5BCDCMYNEA" localSheetId="4" hidden="1">#REF!</definedName>
    <definedName name="BEx01NHUJB8UAP930A5BCDCMYNEA" hidden="1">#REF!</definedName>
    <definedName name="BEx02S3RMMAM49IRGCTRSYXIBTM3" localSheetId="4" hidden="1">#REF!</definedName>
    <definedName name="BEx02S3RMMAM49IRGCTRSYXIBTM3" hidden="1">#REF!</definedName>
    <definedName name="BEx1H7X513BJSY31BXLRNLKF2DL3" localSheetId="4" hidden="1">#REF!</definedName>
    <definedName name="BEx1H7X513BJSY31BXLRNLKF2DL3" hidden="1">#REF!</definedName>
    <definedName name="BEx1HI9C72EAJA5BQVO8AFVN8RH6" localSheetId="4" hidden="1">#REF!</definedName>
    <definedName name="BEx1HI9C72EAJA5BQVO8AFVN8RH6" hidden="1">#REF!</definedName>
    <definedName name="BEx1ILD9KYF8KV7QTO8AEJ2O44QJ" localSheetId="4" hidden="1">#REF!</definedName>
    <definedName name="BEx1ILD9KYF8KV7QTO8AEJ2O44QJ" hidden="1">#REF!</definedName>
    <definedName name="BEx1J91O4L4U9RH1N6TZ5DMPA09Z" localSheetId="4" hidden="1">#REF!</definedName>
    <definedName name="BEx1J91O4L4U9RH1N6TZ5DMPA09Z" hidden="1">#REF!</definedName>
    <definedName name="BEx1JVIVQ4HNH47Q8YHSFOT7XE3E" localSheetId="4" hidden="1">#REF!</definedName>
    <definedName name="BEx1JVIVQ4HNH47Q8YHSFOT7XE3E" hidden="1">#REF!</definedName>
    <definedName name="BEx1KP6WIEC74GT8JHR2WP9QPQJZ" localSheetId="4" hidden="1">#REF!</definedName>
    <definedName name="BEx1KP6WIEC74GT8JHR2WP9QPQJZ" hidden="1">#REF!</definedName>
    <definedName name="BEx1KWJD9OT4RI2N2N6MN4BMO1PX" localSheetId="4" hidden="1">#REF!</definedName>
    <definedName name="BEx1KWJD9OT4RI2N2N6MN4BMO1PX" hidden="1">#REF!</definedName>
    <definedName name="BEx1MJKVJJAUNYBM1BYB9LYH1CWL" localSheetId="4" hidden="1">#REF!</definedName>
    <definedName name="BEx1MJKVJJAUNYBM1BYB9LYH1CWL" hidden="1">#REF!</definedName>
    <definedName name="BEx1MMKMLWIJSHHE74V478CELFN5" localSheetId="4" hidden="1">#REF!</definedName>
    <definedName name="BEx1MMKMLWIJSHHE74V478CELFN5" hidden="1">#REF!</definedName>
    <definedName name="BEx1MS4BYFL60IBZC8LZ7VX13KM8" localSheetId="4" hidden="1">#REF!</definedName>
    <definedName name="BEx1MS4BYFL60IBZC8LZ7VX13KM8" hidden="1">#REF!</definedName>
    <definedName name="BEx1OOWGET6S1KYHJBFZLD9XWWBC" localSheetId="4" hidden="1">#REF!</definedName>
    <definedName name="BEx1OOWGET6S1KYHJBFZLD9XWWBC" hidden="1">#REF!</definedName>
    <definedName name="BEx1P2OSGCKL4ANRW5JU86B3OUP2" localSheetId="4" hidden="1">#REF!</definedName>
    <definedName name="BEx1P2OSGCKL4ANRW5JU86B3OUP2" hidden="1">#REF!</definedName>
    <definedName name="BEx1PGH3GRG8414N36YXACK3CPOO" localSheetId="4" hidden="1">#REF!</definedName>
    <definedName name="BEx1PGH3GRG8414N36YXACK3CPOO" hidden="1">#REF!</definedName>
    <definedName name="BEx1QL3156WEYPI3R9CJQ00GSPI4" localSheetId="4" hidden="1">#REF!</definedName>
    <definedName name="BEx1QL3156WEYPI3R9CJQ00GSPI4" hidden="1">#REF!</definedName>
    <definedName name="BEx1QPKVDU9SLK3O0E92FYO40BZP" localSheetId="4" hidden="1">#REF!</definedName>
    <definedName name="BEx1QPKVDU9SLK3O0E92FYO40BZP" hidden="1">#REF!</definedName>
    <definedName name="BEx1SUG5GCPP5E1UPZD3TR8HR1DH" localSheetId="4" hidden="1">#REF!</definedName>
    <definedName name="BEx1SUG5GCPP5E1UPZD3TR8HR1DH" hidden="1">#REF!</definedName>
    <definedName name="BEx1T64YGK6TUA6FFFPBSX2QPPNB" localSheetId="4" hidden="1">#REF!</definedName>
    <definedName name="BEx1T64YGK6TUA6FFFPBSX2QPPNB" hidden="1">#REF!</definedName>
    <definedName name="BEx1T9FNYP9XC413EICJJS3CIB3I" localSheetId="4" hidden="1">#REF!</definedName>
    <definedName name="BEx1T9FNYP9XC413EICJJS3CIB3I" hidden="1">#REF!</definedName>
    <definedName name="BEx1UOU0SIP0VL35IYJ3IEV9IEQ9" localSheetId="4" hidden="1">#REF!</definedName>
    <definedName name="BEx1UOU0SIP0VL35IYJ3IEV9IEQ9" hidden="1">#REF!</definedName>
    <definedName name="BEx1V79N0TQAFIRH3KFHSLZAL1GW" localSheetId="4" hidden="1">#REF!</definedName>
    <definedName name="BEx1V79N0TQAFIRH3KFHSLZAL1GW" hidden="1">#REF!</definedName>
    <definedName name="BEx1VZVTULZORT9RPBIYQMS8LAIS" localSheetId="4" hidden="1">#REF!</definedName>
    <definedName name="BEx1VZVTULZORT9RPBIYQMS8LAIS" hidden="1">#REF!</definedName>
    <definedName name="BEx1W66EZ12EH9GPTUTM3ET4FUL2" localSheetId="4" hidden="1">#REF!</definedName>
    <definedName name="BEx1W66EZ12EH9GPTUTM3ET4FUL2" hidden="1">#REF!</definedName>
    <definedName name="BEx1W9RV1JQUGHRFI7EU9J8END50" localSheetId="4" hidden="1">#REF!</definedName>
    <definedName name="BEx1W9RV1JQUGHRFI7EU9J8END50" hidden="1">#REF!</definedName>
    <definedName name="BEx1WHKK4EWJNI2ZYDJKG5VN3BOD" localSheetId="4" hidden="1">#REF!</definedName>
    <definedName name="BEx1WHKK4EWJNI2ZYDJKG5VN3BOD" hidden="1">#REF!</definedName>
    <definedName name="BEx1XJ1394CX4S34Z4EZIYEQ73N8" localSheetId="4" hidden="1">#REF!</definedName>
    <definedName name="BEx1XJ1394CX4S34Z4EZIYEQ73N8" hidden="1">#REF!</definedName>
    <definedName name="BEx1XM0ZHSX4LKVGHKLQT41WT4J7" localSheetId="4" hidden="1">#REF!</definedName>
    <definedName name="BEx1XM0ZHSX4LKVGHKLQT41WT4J7" hidden="1">#REF!</definedName>
    <definedName name="BEx1XPMHFJ6EMBC383RB1U9P1Y6O" localSheetId="4" hidden="1">#REF!</definedName>
    <definedName name="BEx1XPMHFJ6EMBC383RB1U9P1Y6O" hidden="1">#REF!</definedName>
    <definedName name="BEx3ATHHUCGCIRND8KLAREDV3L40" localSheetId="4" hidden="1">[1]HEADER!#REF!</definedName>
    <definedName name="BEx3ATHHUCGCIRND8KLAREDV3L40" hidden="1">[1]HEADER!#REF!</definedName>
    <definedName name="BEx3DHE1CEQ0EUM0NF3VG4L8Y352" localSheetId="4" hidden="1">#REF!</definedName>
    <definedName name="BEx3DHE1CEQ0EUM0NF3VG4L8Y352" hidden="1">#REF!</definedName>
    <definedName name="BEx3EYAB2I7N6QDFHR9LIJKXKPR2" localSheetId="4" hidden="1">#REF!</definedName>
    <definedName name="BEx3EYAB2I7N6QDFHR9LIJKXKPR2" hidden="1">#REF!</definedName>
    <definedName name="BEx3F6Z7Y33TXV9KZVL5HE4EREHD" localSheetId="4" hidden="1">#REF!</definedName>
    <definedName name="BEx3F6Z7Y33TXV9KZVL5HE4EREHD" hidden="1">#REF!</definedName>
    <definedName name="BEx3FYZZKXJZZERKHK5KVPCXV8Z2" localSheetId="4" hidden="1">#REF!</definedName>
    <definedName name="BEx3FYZZKXJZZERKHK5KVPCXV8Z2" hidden="1">#REF!</definedName>
    <definedName name="BEx3GJJ6IYBBSCURXRIA3BSCE5N1" localSheetId="4" hidden="1">#REF!</definedName>
    <definedName name="BEx3GJJ6IYBBSCURXRIA3BSCE5N1" hidden="1">#REF!</definedName>
    <definedName name="BEx3I7RORXESPXMIDKUURJTFXSAV" localSheetId="4" hidden="1">#REF!</definedName>
    <definedName name="BEx3I7RORXESPXMIDKUURJTFXSAV" hidden="1">#REF!</definedName>
    <definedName name="BEx3J92XIHJHWBI9NRU822WLQ848" localSheetId="4" hidden="1">#REF!</definedName>
    <definedName name="BEx3J92XIHJHWBI9NRU822WLQ848" hidden="1">#REF!</definedName>
    <definedName name="BEx3JKRQMYNU9ORP9UW5CKAI5NKC" localSheetId="4" hidden="1">#REF!</definedName>
    <definedName name="BEx3JKRQMYNU9ORP9UW5CKAI5NKC" hidden="1">#REF!</definedName>
    <definedName name="BEx3JL80G3AZGNZH0WT8T6OQ3PXQ" localSheetId="4" hidden="1">#REF!</definedName>
    <definedName name="BEx3JL80G3AZGNZH0WT8T6OQ3PXQ" hidden="1">#REF!</definedName>
    <definedName name="BEx3JPF1VX9EQ3WW6Y43S8UX965K" localSheetId="4" hidden="1">#REF!</definedName>
    <definedName name="BEx3JPF1VX9EQ3WW6Y43S8UX965K" hidden="1">#REF!</definedName>
    <definedName name="BEx3JZGFSV34NYGIFLMUPO321I52" localSheetId="4" hidden="1">#REF!</definedName>
    <definedName name="BEx3JZGFSV34NYGIFLMUPO321I52" hidden="1">#REF!</definedName>
    <definedName name="BEx3JZR6XIEL1LTK3JAQ2QHJZ653" localSheetId="4" hidden="1">#REF!</definedName>
    <definedName name="BEx3JZR6XIEL1LTK3JAQ2QHJZ653" hidden="1">#REF!</definedName>
    <definedName name="BEx3KNA4YR3MXLI9IM9P15UAW7MQ" localSheetId="4" hidden="1">#REF!</definedName>
    <definedName name="BEx3KNA4YR3MXLI9IM9P15UAW7MQ" hidden="1">#REF!</definedName>
    <definedName name="BEx3KO6H3WRDKXYD37B5379Y0XLC" localSheetId="4" hidden="1">#REF!</definedName>
    <definedName name="BEx3KO6H3WRDKXYD37B5379Y0XLC" hidden="1">#REF!</definedName>
    <definedName name="BEx3LJNE53HQCNAYXJXZTS5YSOC7" localSheetId="4" hidden="1">#REF!</definedName>
    <definedName name="BEx3LJNE53HQCNAYXJXZTS5YSOC7" hidden="1">#REF!</definedName>
    <definedName name="BEx3LR54HIP45KED74OABARDXXC3" localSheetId="4" hidden="1">#REF!</definedName>
    <definedName name="BEx3LR54HIP45KED74OABARDXXC3" hidden="1">#REF!</definedName>
    <definedName name="BEx3MYWG911V0YMT73OFHD748CEV" localSheetId="4" hidden="1">#REF!</definedName>
    <definedName name="BEx3MYWG911V0YMT73OFHD748CEV" hidden="1">#REF!</definedName>
    <definedName name="BEx3NFDQJ1UG1SOMDJP1TMQUI1WY" localSheetId="4" hidden="1">#REF!</definedName>
    <definedName name="BEx3NFDQJ1UG1SOMDJP1TMQUI1WY" hidden="1">#REF!</definedName>
    <definedName name="BEx3NHH8CN35OXMD80N7V10NC97W" localSheetId="4" hidden="1">#REF!</definedName>
    <definedName name="BEx3NHH8CN35OXMD80N7V10NC97W" hidden="1">#REF!</definedName>
    <definedName name="BEx3OHFYXXT8O8BZECGO4G67T5KV" localSheetId="4" hidden="1">#REF!</definedName>
    <definedName name="BEx3OHFYXXT8O8BZECGO4G67T5KV" hidden="1">#REF!</definedName>
    <definedName name="BEx3OTVP3JBTBAPUS9RJMIIOJBHB" localSheetId="4" hidden="1">#REF!</definedName>
    <definedName name="BEx3OTVP3JBTBAPUS9RJMIIOJBHB" hidden="1">#REF!</definedName>
    <definedName name="BEx3OWKRCQ64AMBOB45C7OZOIL99" localSheetId="4" hidden="1">#REF!</definedName>
    <definedName name="BEx3OWKRCQ64AMBOB45C7OZOIL99" hidden="1">#REF!</definedName>
    <definedName name="BEx3Q58GA3E2VZFYARH5P3P8STJ3" localSheetId="4" hidden="1">#REF!</definedName>
    <definedName name="BEx3Q58GA3E2VZFYARH5P3P8STJ3" hidden="1">#REF!</definedName>
    <definedName name="BEx3QB2RILYEXIROLAFCWQMOJXMN" localSheetId="4" hidden="1">[1]HEADER!#REF!</definedName>
    <definedName name="BEx3QB2RILYEXIROLAFCWQMOJXMN" hidden="1">[1]HEADER!#REF!</definedName>
    <definedName name="BEx3RIJ9LXPXWNF4BFBFA4ILG6AY" localSheetId="4" hidden="1">[1]HEADER!#REF!</definedName>
    <definedName name="BEx3RIJ9LXPXWNF4BFBFA4ILG6AY" hidden="1">[1]HEADER!#REF!</definedName>
    <definedName name="BEx3RZRLU0ALXJEMHH4AUF6XFENE" localSheetId="4" hidden="1">#REF!</definedName>
    <definedName name="BEx3RZRLU0ALXJEMHH4AUF6XFENE" hidden="1">#REF!</definedName>
    <definedName name="BEx3T0BXISY2B5ITPCUSXFK8Z2T0" localSheetId="4" hidden="1">#REF!</definedName>
    <definedName name="BEx3T0BXISY2B5ITPCUSXFK8Z2T0" hidden="1">#REF!</definedName>
    <definedName name="BEx3T0H8MRQCYUG4XJPAPPP1ALFR" localSheetId="4" hidden="1">#REF!</definedName>
    <definedName name="BEx3T0H8MRQCYUG4XJPAPPP1ALFR" hidden="1">#REF!</definedName>
    <definedName name="BEx3T3XEKJ0I8634YNR6MPN3OBQL" localSheetId="4" hidden="1">[1]HEADER!#REF!</definedName>
    <definedName name="BEx3T3XEKJ0I8634YNR6MPN3OBQL" hidden="1">[1]HEADER!#REF!</definedName>
    <definedName name="BEx3TN998DP2QT7Y11HQ294YGUM6" localSheetId="4" hidden="1">#REF!</definedName>
    <definedName name="BEx3TN998DP2QT7Y11HQ294YGUM6" hidden="1">#REF!</definedName>
    <definedName name="BEx57SA75AY5JB247DBW1TQSKLZ9" localSheetId="4" hidden="1">#REF!</definedName>
    <definedName name="BEx57SA75AY5JB247DBW1TQSKLZ9" hidden="1">#REF!</definedName>
    <definedName name="BEx5862HDRKK9A5W951ZPLYGKI4J" localSheetId="4" hidden="1">#REF!</definedName>
    <definedName name="BEx5862HDRKK9A5W951ZPLYGKI4J" hidden="1">#REF!</definedName>
    <definedName name="BEx5AB8S2ZYXI52R896Z9U1669M1" localSheetId="4" hidden="1">#REF!</definedName>
    <definedName name="BEx5AB8S2ZYXI52R896Z9U1669M1" hidden="1">#REF!</definedName>
    <definedName name="BEx5AGHHEZYG9FF0SY884LUQIFFT" localSheetId="4" hidden="1">#REF!</definedName>
    <definedName name="BEx5AGHHEZYG9FF0SY884LUQIFFT" hidden="1">#REF!</definedName>
    <definedName name="BEx5C7KO889DNC9OX2RFJT8X97OC" localSheetId="4" hidden="1">#REF!</definedName>
    <definedName name="BEx5C7KO889DNC9OX2RFJT8X97OC" hidden="1">#REF!</definedName>
    <definedName name="BEx5D6N1N8R3N5P6KF3KQCG36HE5" localSheetId="4" hidden="1">#REF!</definedName>
    <definedName name="BEx5D6N1N8R3N5P6KF3KQCG36HE5" hidden="1">#REF!</definedName>
    <definedName name="BEx5DCHCU9JR9EVSNYZ48ATUI5WX" localSheetId="4" hidden="1">#REF!</definedName>
    <definedName name="BEx5DCHCU9JR9EVSNYZ48ATUI5WX" hidden="1">#REF!</definedName>
    <definedName name="BEx5DFMPS5X96RJDOCJY23G0L5T4" localSheetId="4" hidden="1">#REF!</definedName>
    <definedName name="BEx5DFMPS5X96RJDOCJY23G0L5T4" hidden="1">#REF!</definedName>
    <definedName name="BEx5DYYLHKHCNBKMYSP0TUJ1QSJQ" localSheetId="4" hidden="1">#REF!</definedName>
    <definedName name="BEx5DYYLHKHCNBKMYSP0TUJ1QSJQ" hidden="1">#REF!</definedName>
    <definedName name="BEx5EB8X1QMUK8A3RJA0NR2IFEF8" localSheetId="4" hidden="1">#REF!</definedName>
    <definedName name="BEx5EB8X1QMUK8A3RJA0NR2IFEF8" hidden="1">#REF!</definedName>
    <definedName name="BEx5EOA86ZTLBOBQ6O0SRXWP9S7C" localSheetId="4" hidden="1">#REF!</definedName>
    <definedName name="BEx5EOA86ZTLBOBQ6O0SRXWP9S7C" hidden="1">#REF!</definedName>
    <definedName name="BEx5EYMIRHIZXOWMET7JJ918MHW4" localSheetId="4" hidden="1">#REF!</definedName>
    <definedName name="BEx5EYMIRHIZXOWMET7JJ918MHW4" hidden="1">#REF!</definedName>
    <definedName name="BEx5F1BNSJ89ROV8TQB9SLLMELUX" localSheetId="4" hidden="1">#REF!</definedName>
    <definedName name="BEx5F1BNSJ89ROV8TQB9SLLMELUX" hidden="1">#REF!</definedName>
    <definedName name="BEx5F5D7Z3AZ3S9IXH1FODWIBR68" localSheetId="4" hidden="1">#REF!</definedName>
    <definedName name="BEx5F5D7Z3AZ3S9IXH1FODWIBR68" hidden="1">#REF!</definedName>
    <definedName name="BEx5FLEEMZW7NUQC8NSY6T2A2Z59" localSheetId="4" hidden="1">#REF!</definedName>
    <definedName name="BEx5FLEEMZW7NUQC8NSY6T2A2Z59" hidden="1">#REF!</definedName>
    <definedName name="BEx5FSW64TA7L06BOFLVWW013BY4" localSheetId="4" hidden="1">#REF!</definedName>
    <definedName name="BEx5FSW64TA7L06BOFLVWW013BY4" hidden="1">#REF!</definedName>
    <definedName name="BEx5GTR9OPOVBQ4J2HOD0SU5KWXY" localSheetId="4" hidden="1">#REF!</definedName>
    <definedName name="BEx5GTR9OPOVBQ4J2HOD0SU5KWXY" hidden="1">#REF!</definedName>
    <definedName name="BEx5I35TILQTCIK986SSI06XGPYY" localSheetId="4" hidden="1">#REF!</definedName>
    <definedName name="BEx5I35TILQTCIK986SSI06XGPYY" hidden="1">#REF!</definedName>
    <definedName name="BEx5J8TK6J2UGBW37HI2SCFI4O2E" localSheetId="4" hidden="1">#REF!</definedName>
    <definedName name="BEx5J8TK6J2UGBW37HI2SCFI4O2E" hidden="1">#REF!</definedName>
    <definedName name="BEx5JB2F8WF84L5FQ69JISMHNTVK" localSheetId="4" hidden="1">#REF!</definedName>
    <definedName name="BEx5JB2F8WF84L5FQ69JISMHNTVK" hidden="1">#REF!</definedName>
    <definedName name="BEx5KOYSUSMPMB5VLEMHY0ANORN8" localSheetId="4" hidden="1">#REF!</definedName>
    <definedName name="BEx5KOYSUSMPMB5VLEMHY0ANORN8" hidden="1">#REF!</definedName>
    <definedName name="BEx5L4JWTG16ALFDQDG17M6J4C0F" localSheetId="4" hidden="1">#REF!</definedName>
    <definedName name="BEx5L4JWTG16ALFDQDG17M6J4C0F" hidden="1">#REF!</definedName>
    <definedName name="BEx5N4BWM2LYG4WNE87UGZ9BH1I5" localSheetId="4" hidden="1">#REF!</definedName>
    <definedName name="BEx5N4BWM2LYG4WNE87UGZ9BH1I5" hidden="1">#REF!</definedName>
    <definedName name="BEx5NRK15YJIY23N8U2MFMYSEQA7" localSheetId="4" hidden="1">#REF!</definedName>
    <definedName name="BEx5NRK15YJIY23N8U2MFMYSEQA7" hidden="1">#REF!</definedName>
    <definedName name="BEx5OR7ZRGHEZGRPE2M6L03SBJPM" localSheetId="4" hidden="1">#REF!</definedName>
    <definedName name="BEx5OR7ZRGHEZGRPE2M6L03SBJPM" hidden="1">#REF!</definedName>
    <definedName name="BEx5P91WJTN8QGJ866QZ3F1M6SNA" localSheetId="4" hidden="1">#REF!</definedName>
    <definedName name="BEx5P91WJTN8QGJ866QZ3F1M6SNA" hidden="1">#REF!</definedName>
    <definedName name="BEx5PB5F014M1BTQWCPT2UOXBXRT" localSheetId="4" hidden="1">#REF!</definedName>
    <definedName name="BEx5PB5F014M1BTQWCPT2UOXBXRT" hidden="1">#REF!</definedName>
    <definedName name="BEx5PV309UV13TA0A7SGNBYR9K15" localSheetId="4" hidden="1">#REF!</definedName>
    <definedName name="BEx5PV309UV13TA0A7SGNBYR9K15" hidden="1">#REF!</definedName>
    <definedName name="BEx5RG6CWHJK87HMTGHQ3BLB32WJ" localSheetId="4" hidden="1">#REF!</definedName>
    <definedName name="BEx5RG6CWHJK87HMTGHQ3BLB32WJ" hidden="1">#REF!</definedName>
    <definedName name="BEx73MBHXPGN5MLC2IC6RCMRLO6D" localSheetId="4" hidden="1">[1]HEADER!#REF!</definedName>
    <definedName name="BEx73MBHXPGN5MLC2IC6RCMRLO6D" hidden="1">[1]HEADER!#REF!</definedName>
    <definedName name="BEx75262ODJ8IEZ310LOI4HCAZ6D" localSheetId="4" hidden="1">#REF!</definedName>
    <definedName name="BEx75262ODJ8IEZ310LOI4HCAZ6D" hidden="1">#REF!</definedName>
    <definedName name="BEx77TTJYNS6TPSI75BIWH4M7S4Y" localSheetId="4" hidden="1">#REF!</definedName>
    <definedName name="BEx77TTJYNS6TPSI75BIWH4M7S4Y" hidden="1">#REF!</definedName>
    <definedName name="BEx77UV9C664UJ5IVC1UIHNHFGVF" localSheetId="4" hidden="1">#REF!</definedName>
    <definedName name="BEx77UV9C664UJ5IVC1UIHNHFGVF" hidden="1">#REF!</definedName>
    <definedName name="BEx7809FXG0OGVTGRHA9W8KVZDX9" localSheetId="4" hidden="1">#REF!</definedName>
    <definedName name="BEx7809FXG0OGVTGRHA9W8KVZDX9" hidden="1">#REF!</definedName>
    <definedName name="BEx781M34BS66TJ0X6Q45BD61CR3" localSheetId="4" hidden="1">#REF!</definedName>
    <definedName name="BEx781M34BS66TJ0X6Q45BD61CR3" hidden="1">#REF!</definedName>
    <definedName name="BEx79I23NWSY7O39JF9L6HV2AA69" localSheetId="4" hidden="1">#REF!</definedName>
    <definedName name="BEx79I23NWSY7O39JF9L6HV2AA69" hidden="1">#REF!</definedName>
    <definedName name="BEx79P3LD0VU95LB75HZDOBD728T" localSheetId="4" hidden="1">#REF!</definedName>
    <definedName name="BEx79P3LD0VU95LB75HZDOBD728T" hidden="1">#REF!</definedName>
    <definedName name="BEx7ADODDE6JWHZJTXMZ1B4O4SBT" localSheetId="4" hidden="1">#REF!</definedName>
    <definedName name="BEx7ADODDE6JWHZJTXMZ1B4O4SBT" hidden="1">#REF!</definedName>
    <definedName name="BEx7AY21FW2F1MCM9KPLOWB6SCHP" localSheetId="4" hidden="1">#REF!</definedName>
    <definedName name="BEx7AY21FW2F1MCM9KPLOWB6SCHP" hidden="1">#REF!</definedName>
    <definedName name="BEx7DOCWEVFL33G21XPYE8OHDYH1" localSheetId="4" hidden="1">#REF!</definedName>
    <definedName name="BEx7DOCWEVFL33G21XPYE8OHDYH1" hidden="1">#REF!</definedName>
    <definedName name="BEx7EF15SEK92OSBPPT39TW3ETOH" localSheetId="4" hidden="1">#REF!</definedName>
    <definedName name="BEx7EF15SEK92OSBPPT39TW3ETOH" hidden="1">#REF!</definedName>
    <definedName name="BEx7EMDFZVNG0CI6XDF0XLVN2YYP" localSheetId="4" hidden="1">#REF!</definedName>
    <definedName name="BEx7EMDFZVNG0CI6XDF0XLVN2YYP" hidden="1">#REF!</definedName>
    <definedName name="BEx7F7CQJ5U6TAAGWPCKW7OEOF7H" localSheetId="4" hidden="1">#REF!</definedName>
    <definedName name="BEx7F7CQJ5U6TAAGWPCKW7OEOF7H" hidden="1">#REF!</definedName>
    <definedName name="BEx7FYMJY7MDGMDXB1ZJVW35MQG1" localSheetId="4" hidden="1">#REF!</definedName>
    <definedName name="BEx7FYMJY7MDGMDXB1ZJVW35MQG1" hidden="1">#REF!</definedName>
    <definedName name="BEx7FZTQB6JFDFCIA7I3ITZLZ77G" localSheetId="4" hidden="1">#REF!</definedName>
    <definedName name="BEx7FZTQB6JFDFCIA7I3ITZLZ77G" hidden="1">#REF!</definedName>
    <definedName name="BEx7HITIHHI9ODLIPYQ2U39LHC6T" localSheetId="4" hidden="1">#REF!</definedName>
    <definedName name="BEx7HITIHHI9ODLIPYQ2U39LHC6T" hidden="1">#REF!</definedName>
    <definedName name="BEx7IGU383JMFSA3XVEJUTU1M92K" localSheetId="4" hidden="1">#REF!</definedName>
    <definedName name="BEx7IGU383JMFSA3XVEJUTU1M92K" hidden="1">#REF!</definedName>
    <definedName name="BEx7II6K98UXG6IS9TQ0INENDJ0N" localSheetId="4" hidden="1">#REF!</definedName>
    <definedName name="BEx7II6K98UXG6IS9TQ0INENDJ0N" hidden="1">#REF!</definedName>
    <definedName name="BEx7J7YHLVXCHSFWTFZOCPX4XEOU" localSheetId="4" hidden="1">#REF!</definedName>
    <definedName name="BEx7J7YHLVXCHSFWTFZOCPX4XEOU" hidden="1">#REF!</definedName>
    <definedName name="BEx7JSMYMYM6O48S30VZU7G7IU8T" localSheetId="4" hidden="1">#REF!</definedName>
    <definedName name="BEx7JSMYMYM6O48S30VZU7G7IU8T" hidden="1">#REF!</definedName>
    <definedName name="BEx7KKYHXVDNTR0VZKUAIUQCSOP9" localSheetId="4" hidden="1">[1]HEADER!#REF!</definedName>
    <definedName name="BEx7KKYHXVDNTR0VZKUAIUQCSOP9" hidden="1">[1]HEADER!#REF!</definedName>
    <definedName name="BEx7LBXKYXZWP7OFD145UNSUD0CC" localSheetId="4" hidden="1">#REF!</definedName>
    <definedName name="BEx7LBXKYXZWP7OFD145UNSUD0CC" hidden="1">#REF!</definedName>
    <definedName name="BEx7MA8WPQ1G26NDP55TSRVR22I5" localSheetId="4" hidden="1">#REF!</definedName>
    <definedName name="BEx7MA8WPQ1G26NDP55TSRVR22I5" hidden="1">#REF!</definedName>
    <definedName name="BEx7MA8WWC60O1OG19F9S4VZQIUM" localSheetId="4" hidden="1">#REF!</definedName>
    <definedName name="BEx7MA8WWC60O1OG19F9S4VZQIUM" hidden="1">#REF!</definedName>
    <definedName name="BEx7MBQUS90XM01HG3QP9VSB45JM" localSheetId="4" hidden="1">#REF!</definedName>
    <definedName name="BEx7MBQUS90XM01HG3QP9VSB45JM" hidden="1">#REF!</definedName>
    <definedName name="BEx7MM8GRDLF6ZFX6M14CPSOWVPK" localSheetId="4" hidden="1">#REF!</definedName>
    <definedName name="BEx7MM8GRDLF6ZFX6M14CPSOWVPK" hidden="1">#REF!</definedName>
    <definedName name="BEx906Q8UE7ZQX141CKE7F6E3QRP" localSheetId="4" hidden="1">#REF!</definedName>
    <definedName name="BEx906Q8UE7ZQX141CKE7F6E3QRP" hidden="1">#REF!</definedName>
    <definedName name="BEx92AK0EY4R6RRG324WTHF2QFU8" localSheetId="4" hidden="1">#REF!</definedName>
    <definedName name="BEx92AK0EY4R6RRG324WTHF2QFU8" hidden="1">#REF!</definedName>
    <definedName name="BEx92CNKI9BA08E5SP34O6JG0JT9" localSheetId="4" hidden="1">#REF!</definedName>
    <definedName name="BEx92CNKI9BA08E5SP34O6JG0JT9" hidden="1">#REF!</definedName>
    <definedName name="BEx92PUAJ86STQCU33LZ05E5NA4J" localSheetId="4" hidden="1">#REF!</definedName>
    <definedName name="BEx92PUAJ86STQCU33LZ05E5NA4J" hidden="1">#REF!</definedName>
    <definedName name="BEx92WVSOCD3RLUNZBF8M8X7OISC" localSheetId="4" hidden="1">#REF!</definedName>
    <definedName name="BEx92WVSOCD3RLUNZBF8M8X7OISC" hidden="1">#REF!</definedName>
    <definedName name="BEx94KDG7EPUMXXPEYA4O6T2OZL7" localSheetId="4" hidden="1">#REF!</definedName>
    <definedName name="BEx94KDG7EPUMXXPEYA4O6T2OZL7" hidden="1">#REF!</definedName>
    <definedName name="BEx9563MH34JSHPOSLRMY9J2PZY8" localSheetId="4" hidden="1">#REF!</definedName>
    <definedName name="BEx9563MH34JSHPOSLRMY9J2PZY8" hidden="1">#REF!</definedName>
    <definedName name="BEx96B0CB2RWVNNIHCRB1YAXSR18" localSheetId="4" hidden="1">#REF!</definedName>
    <definedName name="BEx96B0CB2RWVNNIHCRB1YAXSR18" hidden="1">#REF!</definedName>
    <definedName name="BEx96HWH7U8Z8BT0X9P12QBSLDOT" localSheetId="4" hidden="1">#REF!</definedName>
    <definedName name="BEx96HWH7U8Z8BT0X9P12QBSLDOT" hidden="1">#REF!</definedName>
    <definedName name="BEx96II22L7OXVQ4X5X1NZ61YJLA" localSheetId="4" hidden="1">#REF!</definedName>
    <definedName name="BEx96II22L7OXVQ4X5X1NZ61YJLA" hidden="1">#REF!</definedName>
    <definedName name="BEx96RSI9NN39KBJDHZFN2TZRFUU" localSheetId="4" hidden="1">#REF!</definedName>
    <definedName name="BEx96RSI9NN39KBJDHZFN2TZRFUU" hidden="1">#REF!</definedName>
    <definedName name="BEx976BXCAH2LW8HXFE1L0IFKRTV" localSheetId="4" hidden="1">#REF!</definedName>
    <definedName name="BEx976BXCAH2LW8HXFE1L0IFKRTV" hidden="1">#REF!</definedName>
    <definedName name="BEx9811STXRX2VI9PP7XGDK699WC" localSheetId="4" hidden="1">#REF!</definedName>
    <definedName name="BEx9811STXRX2VI9PP7XGDK699WC" hidden="1">#REF!</definedName>
    <definedName name="BEx985OYX81U979Z46PJQ4F0DJIQ" localSheetId="4" hidden="1">#REF!</definedName>
    <definedName name="BEx985OYX81U979Z46PJQ4F0DJIQ" hidden="1">#REF!</definedName>
    <definedName name="BEx9AIIFFPTQKKLOQY3SA0D51FZV" localSheetId="4" hidden="1">#REF!</definedName>
    <definedName name="BEx9AIIFFPTQKKLOQY3SA0D51FZV" hidden="1">#REF!</definedName>
    <definedName name="BEx9AYOW6W1RCJB9C4J8RXWSJRWM" localSheetId="4" hidden="1">#REF!</definedName>
    <definedName name="BEx9AYOW6W1RCJB9C4J8RXWSJRWM" hidden="1">#REF!</definedName>
    <definedName name="BEx9DJ5FHKGQGZ9Q3AUR445WZPKR" localSheetId="4" hidden="1">#REF!</definedName>
    <definedName name="BEx9DJ5FHKGQGZ9Q3AUR445WZPKR" hidden="1">#REF!</definedName>
    <definedName name="BEx9DJQZ74XAFXOJCRDWUCV7BXBD" localSheetId="4" hidden="1">#REF!</definedName>
    <definedName name="BEx9DJQZ74XAFXOJCRDWUCV7BXBD" hidden="1">#REF!</definedName>
    <definedName name="BEx9E1KWMBZY7DZ2W81Y28KREC8K" localSheetId="4" hidden="1">#REF!</definedName>
    <definedName name="BEx9E1KWMBZY7DZ2W81Y28KREC8K" hidden="1">#REF!</definedName>
    <definedName name="BEx9EDPXWEPLE7S1KH5K8GGFZKC0" localSheetId="4" hidden="1">[1]HEADER!#REF!</definedName>
    <definedName name="BEx9EDPXWEPLE7S1KH5K8GGFZKC0" hidden="1">[1]HEADER!#REF!</definedName>
    <definedName name="BEx9EGV6CYG6ZG9E7TMR9RZYSGH1" localSheetId="4" hidden="1">#REF!</definedName>
    <definedName name="BEx9EGV6CYG6ZG9E7TMR9RZYSGH1" hidden="1">#REF!</definedName>
    <definedName name="BEx9EIIL3MUQBD4ZYG7W1J3C5R3P" localSheetId="4" hidden="1">#REF!</definedName>
    <definedName name="BEx9EIIL3MUQBD4ZYG7W1J3C5R3P" hidden="1">#REF!</definedName>
    <definedName name="BEx9FKVIU1R1D6J2Q36IQCU8DCEX" localSheetId="4" hidden="1">#REF!</definedName>
    <definedName name="BEx9FKVIU1R1D6J2Q36IQCU8DCEX" hidden="1">#REF!</definedName>
    <definedName name="BEx9GHOWIATRBTAFYZCDVDOJPG3X" localSheetId="4" hidden="1">#REF!</definedName>
    <definedName name="BEx9GHOWIATRBTAFYZCDVDOJPG3X" hidden="1">#REF!</definedName>
    <definedName name="BEx9GJXW8UK9GOBZPQJGA4FL0M2O" localSheetId="4" hidden="1">#REF!</definedName>
    <definedName name="BEx9GJXW8UK9GOBZPQJGA4FL0M2O" hidden="1">#REF!</definedName>
    <definedName name="BEx9HKT139HM6SWSHO6XVRFA9D25" localSheetId="4" hidden="1">#REF!</definedName>
    <definedName name="BEx9HKT139HM6SWSHO6XVRFA9D25" hidden="1">#REF!</definedName>
    <definedName name="BEx9HU3BPAK91G2PCXDFTVS39TF6" localSheetId="4" hidden="1">#REF!</definedName>
    <definedName name="BEx9HU3BPAK91G2PCXDFTVS39TF6" hidden="1">#REF!</definedName>
    <definedName name="BEx9I0U78LVEHO0MPOB5U4RHMUBV" localSheetId="4" hidden="1">#REF!</definedName>
    <definedName name="BEx9I0U78LVEHO0MPOB5U4RHMUBV" hidden="1">#REF!</definedName>
    <definedName name="BEx9I2MX3GRNC957J8FMHNWP04Q5" localSheetId="4" hidden="1">#REF!</definedName>
    <definedName name="BEx9I2MX3GRNC957J8FMHNWP04Q5" hidden="1">#REF!</definedName>
    <definedName name="BEx9IPV0JNXRW2B881C8WBY5U1KI" localSheetId="4" hidden="1">#REF!</definedName>
    <definedName name="BEx9IPV0JNXRW2B881C8WBY5U1KI" hidden="1">#REF!</definedName>
    <definedName name="BExAVL1638ABE13R5SQH026SK9EX" localSheetId="4" hidden="1">#REF!</definedName>
    <definedName name="BExAVL1638ABE13R5SQH026SK9EX" hidden="1">#REF!</definedName>
    <definedName name="BExAW1IMBQBTU0E5J2TQQI2B79VY" localSheetId="4" hidden="1">#REF!</definedName>
    <definedName name="BExAW1IMBQBTU0E5J2TQQI2B79VY" hidden="1">#REF!</definedName>
    <definedName name="BExAXD0OJP1HKJKJ5K01GDQ5ZNUN" localSheetId="4" hidden="1">#REF!</definedName>
    <definedName name="BExAXD0OJP1HKJKJ5K01GDQ5ZNUN" hidden="1">#REF!</definedName>
    <definedName name="BExAY9JGYSISL3L87W3W7QBQCYOH" localSheetId="4" hidden="1">#REF!</definedName>
    <definedName name="BExAY9JGYSISL3L87W3W7QBQCYOH" hidden="1">#REF!</definedName>
    <definedName name="BExB0MYBF7BVQ9V0ITCDFR9URZXH" localSheetId="4" hidden="1">#REF!</definedName>
    <definedName name="BExB0MYBF7BVQ9V0ITCDFR9URZXH" hidden="1">#REF!</definedName>
    <definedName name="BExB1KTDW9PPFVAAGRLUC0Q6UAY2" localSheetId="4" hidden="1">#REF!</definedName>
    <definedName name="BExB1KTDW9PPFVAAGRLUC0Q6UAY2" hidden="1">#REF!</definedName>
    <definedName name="BExB2VPW6K0D6PXFNB2EI2PAJRLJ" localSheetId="4" hidden="1">#REF!</definedName>
    <definedName name="BExB2VPW6K0D6PXFNB2EI2PAJRLJ" hidden="1">#REF!</definedName>
    <definedName name="BExB3JUJXC8QYV4XAOBJCULQAADA" localSheetId="4" hidden="1">#REF!</definedName>
    <definedName name="BExB3JUJXC8QYV4XAOBJCULQAADA" hidden="1">#REF!</definedName>
    <definedName name="BExB41TWQ6820BR7SVX3Q7SR1LZ8" localSheetId="4" hidden="1">#REF!</definedName>
    <definedName name="BExB41TWQ6820BR7SVX3Q7SR1LZ8" hidden="1">#REF!</definedName>
    <definedName name="BExB44OC6FOXVZBDEY5BR6SHCZNQ" localSheetId="4" hidden="1">#REF!</definedName>
    <definedName name="BExB44OC6FOXVZBDEY5BR6SHCZNQ" hidden="1">#REF!</definedName>
    <definedName name="BExB4A2KCGRFVC87ZRC18R8O2XYF" localSheetId="4" hidden="1">#REF!</definedName>
    <definedName name="BExB4A2KCGRFVC87ZRC18R8O2XYF" hidden="1">#REF!</definedName>
    <definedName name="BExB50W4NZMCTI79LJI7K2M3YYWH" localSheetId="4" hidden="1">#REF!</definedName>
    <definedName name="BExB50W4NZMCTI79LJI7K2M3YYWH" hidden="1">#REF!</definedName>
    <definedName name="BExB5U9JN1UHEARI0481VU3P9GGG" localSheetId="4" hidden="1">#REF!</definedName>
    <definedName name="BExB5U9JN1UHEARI0481VU3P9GGG" hidden="1">#REF!</definedName>
    <definedName name="BExB7CCZRTPP5XRFAR84CPLTOXI3" localSheetId="4" hidden="1">#REF!</definedName>
    <definedName name="BExB7CCZRTPP5XRFAR84CPLTOXI3" hidden="1">#REF!</definedName>
    <definedName name="BExB8KEWJQOO05VHW4CS61VYZE5U" localSheetId="4" hidden="1">#REF!</definedName>
    <definedName name="BExB8KEWJQOO05VHW4CS61VYZE5U" hidden="1">#REF!</definedName>
    <definedName name="BExB9EDVITSRZC6AZLBXID7PHJ91" localSheetId="4" hidden="1">#REF!</definedName>
    <definedName name="BExB9EDVITSRZC6AZLBXID7PHJ91" hidden="1">#REF!</definedName>
    <definedName name="BExBA6K3TLYXUTIOWFXK3NMRGHR2" localSheetId="4" hidden="1">#REF!</definedName>
    <definedName name="BExBA6K3TLYXUTIOWFXK3NMRGHR2" hidden="1">#REF!</definedName>
    <definedName name="BExBA6PE8EEX0NM9BM28HHNN23ES" localSheetId="4" hidden="1">#REF!</definedName>
    <definedName name="BExBA6PE8EEX0NM9BM28HHNN23ES" hidden="1">#REF!</definedName>
    <definedName name="BExBCIH0UBOD07PZ27392P9YXEYX" localSheetId="4" hidden="1">#REF!</definedName>
    <definedName name="BExBCIH0UBOD07PZ27392P9YXEYX" hidden="1">#REF!</definedName>
    <definedName name="BExBCOGUPM5Z6QHXYY5E10ELG9G8" localSheetId="4" hidden="1">#REF!</definedName>
    <definedName name="BExBCOGUPM5Z6QHXYY5E10ELG9G8" hidden="1">#REF!</definedName>
    <definedName name="BExBDCLASWBCUKQ99SIH7MEJ6YOG" localSheetId="4" hidden="1">#REF!</definedName>
    <definedName name="BExBDCLASWBCUKQ99SIH7MEJ6YOG" hidden="1">#REF!</definedName>
    <definedName name="BExBE7BBX2NP1GFQT3X635DFIIBD" localSheetId="4" hidden="1">#REF!</definedName>
    <definedName name="BExBE7BBX2NP1GFQT3X635DFIIBD" hidden="1">#REF!</definedName>
    <definedName name="BExBE9K6C6Q27ZVX3WOCP2J41BHY" localSheetId="4" hidden="1">[1]HEADER!#REF!</definedName>
    <definedName name="BExBE9K6C6Q27ZVX3WOCP2J41BHY" hidden="1">[1]HEADER!#REF!</definedName>
    <definedName name="BExBENN9Z0JJ1YMZZDUYFE3OR74M" localSheetId="4" hidden="1">#REF!</definedName>
    <definedName name="BExBENN9Z0JJ1YMZZDUYFE3OR74M" hidden="1">#REF!</definedName>
    <definedName name="BExCQGR4Z3D1E5XRGMT5VWBAFBXW" localSheetId="4" hidden="1">[1]ZQZBC_PLN__04_03_10!#REF!</definedName>
    <definedName name="BExCQGR4Z3D1E5XRGMT5VWBAFBXW" hidden="1">[1]ZQZBC_PLN__04_03_10!#REF!</definedName>
    <definedName name="BExCRYEGVK7KU00YBTX1M0GH26ZC" localSheetId="4" hidden="1">#REF!</definedName>
    <definedName name="BExCRYEGVK7KU00YBTX1M0GH26ZC" hidden="1">#REF!</definedName>
    <definedName name="BExCS9SHI3N58U0N2PGEOZ4RH8IF" localSheetId="4" hidden="1">#REF!</definedName>
    <definedName name="BExCS9SHI3N58U0N2PGEOZ4RH8IF" hidden="1">#REF!</definedName>
    <definedName name="BExCSHFJMTBG8TXFAPM1YMJ2C7TB" localSheetId="4" hidden="1">#REF!</definedName>
    <definedName name="BExCSHFJMTBG8TXFAPM1YMJ2C7TB" hidden="1">#REF!</definedName>
    <definedName name="BExCTH8YWODCTNH1ADX45WCZUZ5C" localSheetId="4" hidden="1">#REF!</definedName>
    <definedName name="BExCTH8YWODCTNH1ADX45WCZUZ5C" hidden="1">#REF!</definedName>
    <definedName name="BExCV155OWE7PIVZUK23BXNDWP3Q" localSheetId="4" hidden="1">#REF!</definedName>
    <definedName name="BExCV155OWE7PIVZUK23BXNDWP3Q" hidden="1">#REF!</definedName>
    <definedName name="BExCV3ZMETOSDFFYA3PTQUD7GPJM" localSheetId="4" hidden="1">#REF!</definedName>
    <definedName name="BExCV3ZMETOSDFFYA3PTQUD7GPJM" hidden="1">#REF!</definedName>
    <definedName name="BExCV5N016BKAHGA5WBLU48U1RS3" localSheetId="4" hidden="1">#REF!</definedName>
    <definedName name="BExCV5N016BKAHGA5WBLU48U1RS3" hidden="1">#REF!</definedName>
    <definedName name="BExCVM9RY4KS1QHWHDGY48P399TD" localSheetId="4" hidden="1">#REF!</definedName>
    <definedName name="BExCVM9RY4KS1QHWHDGY48P399TD" hidden="1">#REF!</definedName>
    <definedName name="BExCXT8KYZE7Q8L5Z2LZX96ANYH9" localSheetId="4" hidden="1">#REF!</definedName>
    <definedName name="BExCXT8KYZE7Q8L5Z2LZX96ANYH9" hidden="1">#REF!</definedName>
    <definedName name="BExD0L6V9ZAQ8DYCKUZHD1HCK0R6" localSheetId="4" hidden="1">#REF!</definedName>
    <definedName name="BExD0L6V9ZAQ8DYCKUZHD1HCK0R6" hidden="1">#REF!</definedName>
    <definedName name="BExD0YDM6QOAH0SUN3EB83EKA7JZ" localSheetId="4" hidden="1">#REF!</definedName>
    <definedName name="BExD0YDM6QOAH0SUN3EB83EKA7JZ" hidden="1">#REF!</definedName>
    <definedName name="BExD1TP06FGT18KW5BYXXVZB0NZC" localSheetId="4" hidden="1">#REF!</definedName>
    <definedName name="BExD1TP06FGT18KW5BYXXVZB0NZC" hidden="1">#REF!</definedName>
    <definedName name="BExD23QJNRMXRMQLM98NN33TURL6" localSheetId="4" hidden="1">#REF!</definedName>
    <definedName name="BExD23QJNRMXRMQLM98NN33TURL6" hidden="1">#REF!</definedName>
    <definedName name="BExD2ETTJYF64I3N9P3TP46EW3NG" localSheetId="4" hidden="1">#REF!</definedName>
    <definedName name="BExD2ETTJYF64I3N9P3TP46EW3NG" hidden="1">#REF!</definedName>
    <definedName name="BExD2VWMESKUJL8ZGDBUAQV67D7Q" localSheetId="4" hidden="1">#REF!</definedName>
    <definedName name="BExD2VWMESKUJL8ZGDBUAQV67D7Q" hidden="1">#REF!</definedName>
    <definedName name="BExD3ESDJXZXXBH1F4AJUVK5HPGN" localSheetId="4" hidden="1">#REF!</definedName>
    <definedName name="BExD3ESDJXZXXBH1F4AJUVK5HPGN" hidden="1">#REF!</definedName>
    <definedName name="BExD3KXILJSLO1GNOXBY52GJPVTY" localSheetId="4" hidden="1">#REF!</definedName>
    <definedName name="BExD3KXILJSLO1GNOXBY52GJPVTY" hidden="1">#REF!</definedName>
    <definedName name="BExD3O2VQHMUJ12Y5K7ZJ4UX1FYC" localSheetId="4" hidden="1">#REF!</definedName>
    <definedName name="BExD3O2VQHMUJ12Y5K7ZJ4UX1FYC" hidden="1">#REF!</definedName>
    <definedName name="BExD3ZX46964SM8TAF5PFJHE1X8V" localSheetId="4" hidden="1">#REF!</definedName>
    <definedName name="BExD3ZX46964SM8TAF5PFJHE1X8V" hidden="1">#REF!</definedName>
    <definedName name="BExD4NAKCGI0A97E382ZDPX0UYWK" localSheetId="4" hidden="1">#REF!</definedName>
    <definedName name="BExD4NAKCGI0A97E382ZDPX0UYWK" hidden="1">#REF!</definedName>
    <definedName name="BExD5FBB7KCQQLQDGVGVASJKNVTS" localSheetId="4" hidden="1">#REF!</definedName>
    <definedName name="BExD5FBB7KCQQLQDGVGVASJKNVTS" hidden="1">#REF!</definedName>
    <definedName name="BExD74LQMOBXLBZOAA3JSIKTP1I3" localSheetId="4" hidden="1">#REF!</definedName>
    <definedName name="BExD74LQMOBXLBZOAA3JSIKTP1I3" hidden="1">#REF!</definedName>
    <definedName name="BExD7XJ00CUN1NP0Q2FUR4KBFTZG" localSheetId="4" hidden="1">#REF!</definedName>
    <definedName name="BExD7XJ00CUN1NP0Q2FUR4KBFTZG" hidden="1">#REF!</definedName>
    <definedName name="BExD9FX2QXLTBF9PYSSKEWXA1I61" localSheetId="4" hidden="1">#REF!</definedName>
    <definedName name="BExD9FX2QXLTBF9PYSSKEWXA1I61" hidden="1">#REF!</definedName>
    <definedName name="BExDAKZAX8R6L0QCZSZ72YS114XS" localSheetId="4" hidden="1">#REF!</definedName>
    <definedName name="BExDAKZAX8R6L0QCZSZ72YS114XS" hidden="1">#REF!</definedName>
    <definedName name="BExDATTNCV0F68Y5PK3GMRSXBEPR" localSheetId="4" hidden="1">#REF!</definedName>
    <definedName name="BExDATTNCV0F68Y5PK3GMRSXBEPR" hidden="1">#REF!</definedName>
    <definedName name="BExEPC15P2REPF88BIEY2UMCP9GM" localSheetId="4" hidden="1">#REF!</definedName>
    <definedName name="BExEPC15P2REPF88BIEY2UMCP9GM" hidden="1">#REF!</definedName>
    <definedName name="BExEPEVPYN0G39HQ3DU1M85J9MER" localSheetId="4" hidden="1">#REF!</definedName>
    <definedName name="BExEPEVPYN0G39HQ3DU1M85J9MER" hidden="1">#REF!</definedName>
    <definedName name="BExEQEJPDDC0SUQQHSBVHX1VETKU" localSheetId="4" hidden="1">#REF!</definedName>
    <definedName name="BExEQEJPDDC0SUQQHSBVHX1VETKU" hidden="1">#REF!</definedName>
    <definedName name="BExEQJ1K3Q7LOLBHHKVOZD6EXF1U" localSheetId="4" hidden="1">#REF!</definedName>
    <definedName name="BExEQJ1K3Q7LOLBHHKVOZD6EXF1U" hidden="1">#REF!</definedName>
    <definedName name="BExEQUFDXWZN9ROGQISKH4SDFZYX" localSheetId="4" hidden="1">#REF!</definedName>
    <definedName name="BExEQUFDXWZN9ROGQISKH4SDFZYX" hidden="1">#REF!</definedName>
    <definedName name="BExER57UU183X1RFWKP1BH49FEJE" localSheetId="4" hidden="1">#REF!</definedName>
    <definedName name="BExER57UU183X1RFWKP1BH49FEJE" hidden="1">#REF!</definedName>
    <definedName name="BExET2WCLE0DG23ZOO35V56ZWFE0" localSheetId="4" hidden="1">#REF!</definedName>
    <definedName name="BExET2WCLE0DG23ZOO35V56ZWFE0" hidden="1">#REF!</definedName>
    <definedName name="BExET7ZSNZQOBO7Y3I86YBBZQCHH" localSheetId="4" hidden="1">#REF!</definedName>
    <definedName name="BExET7ZSNZQOBO7Y3I86YBBZQCHH" hidden="1">#REF!</definedName>
    <definedName name="BExETQVI3OYIOG4I10N5MR6Q532N" localSheetId="4" hidden="1">#REF!</definedName>
    <definedName name="BExETQVI3OYIOG4I10N5MR6Q532N" hidden="1">#REF!</definedName>
    <definedName name="BExETVO4QFP3S410LJIEWIHYDHOU" localSheetId="4" hidden="1">#REF!</definedName>
    <definedName name="BExETVO4QFP3S410LJIEWIHYDHOU" hidden="1">#REF!</definedName>
    <definedName name="BExEUNJKP9A47DKEHQJLAJH3BZP5" localSheetId="4" hidden="1">#REF!</definedName>
    <definedName name="BExEUNJKP9A47DKEHQJLAJH3BZP5" hidden="1">#REF!</definedName>
    <definedName name="BExEV7BIXY0PNBZD7CP4KPCKXYBN" localSheetId="4" hidden="1">#REF!</definedName>
    <definedName name="BExEV7BIXY0PNBZD7CP4KPCKXYBN" hidden="1">#REF!</definedName>
    <definedName name="BExEWAA7JPZT6S8NDDQAF91HY7P7" localSheetId="4" hidden="1">#REF!</definedName>
    <definedName name="BExEWAA7JPZT6S8NDDQAF91HY7P7" hidden="1">#REF!</definedName>
    <definedName name="BExEX25N6632Q2U1DH066VVMMAGN" localSheetId="4" hidden="1">#REF!</definedName>
    <definedName name="BExEX25N6632Q2U1DH066VVMMAGN" hidden="1">#REF!</definedName>
    <definedName name="BExEY7IFW8RTSNNV3FHHYEO5H0AE" localSheetId="4" hidden="1">#REF!</definedName>
    <definedName name="BExEY7IFW8RTSNNV3FHHYEO5H0AE" hidden="1">#REF!</definedName>
    <definedName name="BExF0MKRZGF4F706JCNS1KIYEVDX" localSheetId="4" hidden="1">#REF!</definedName>
    <definedName name="BExF0MKRZGF4F706JCNS1KIYEVDX" hidden="1">#REF!</definedName>
    <definedName name="BExF14K5R2H1H9JV0N6DBLHUIIKD" localSheetId="4" hidden="1">#REF!</definedName>
    <definedName name="BExF14K5R2H1H9JV0N6DBLHUIIKD" hidden="1">#REF!</definedName>
    <definedName name="BExF1TVSQQHB0Z0I0TL2ZLVCDE50" localSheetId="4" hidden="1">#REF!</definedName>
    <definedName name="BExF1TVSQQHB0Z0I0TL2ZLVCDE50" hidden="1">#REF!</definedName>
    <definedName name="BExF3LPZ4VPJKH07FJC9FE74ZN6K" localSheetId="4" hidden="1">#REF!</definedName>
    <definedName name="BExF3LPZ4VPJKH07FJC9FE74ZN6K" hidden="1">#REF!</definedName>
    <definedName name="BExF4C3AU5TU7WPX9SVGYD0WUAI2" localSheetId="4" hidden="1">#REF!</definedName>
    <definedName name="BExF4C3AU5TU7WPX9SVGYD0WUAI2" hidden="1">#REF!</definedName>
    <definedName name="BExF4MVQLYANEICBT7GH7RGV15G6" localSheetId="4" hidden="1">#REF!</definedName>
    <definedName name="BExF4MVQLYANEICBT7GH7RGV15G6" hidden="1">#REF!</definedName>
    <definedName name="BExF54EZT3FMJ79XYOCGA3DVLRAP" localSheetId="4" hidden="1">#REF!</definedName>
    <definedName name="BExF54EZT3FMJ79XYOCGA3DVLRAP" hidden="1">#REF!</definedName>
    <definedName name="BExF5OSJPJUHOBH5UO519MS5FV6M" localSheetId="4" hidden="1">#REF!</definedName>
    <definedName name="BExF5OSJPJUHOBH5UO519MS5FV6M" hidden="1">#REF!</definedName>
    <definedName name="BExF6N3V8FNSQJC6A6MCF03ZAA5W" localSheetId="4" hidden="1">#REF!</definedName>
    <definedName name="BExF6N3V8FNSQJC6A6MCF03ZAA5W" hidden="1">#REF!</definedName>
    <definedName name="BExF78ORD51H2LCFAQWCLGK8FBM1" localSheetId="4" hidden="1">#REF!</definedName>
    <definedName name="BExF78ORD51H2LCFAQWCLGK8FBM1" hidden="1">#REF!</definedName>
    <definedName name="BExF8C8YV94YAIMXCKIUOWNQNRBC" localSheetId="4" hidden="1">#REF!</definedName>
    <definedName name="BExF8C8YV94YAIMXCKIUOWNQNRBC" hidden="1">#REF!</definedName>
    <definedName name="BExGL6IPXDOHQ1LB2D3GZXKLLB4P" localSheetId="4" hidden="1">#REF!</definedName>
    <definedName name="BExGL6IPXDOHQ1LB2D3GZXKLLB4P" hidden="1">#REF!</definedName>
    <definedName name="BExGMC6GO2W9TXUG7N8LXR0L17CZ" localSheetId="4" hidden="1">#REF!</definedName>
    <definedName name="BExGMC6GO2W9TXUG7N8LXR0L17CZ" hidden="1">#REF!</definedName>
    <definedName name="BExGMP2FJRFW3IHF713S83MUNO63" localSheetId="4" hidden="1">#REF!</definedName>
    <definedName name="BExGMP2FJRFW3IHF713S83MUNO63" hidden="1">#REF!</definedName>
    <definedName name="BExGPTLP106PIE3TKA2163916WPX" localSheetId="4" hidden="1">#REF!</definedName>
    <definedName name="BExGPTLP106PIE3TKA2163916WPX" hidden="1">#REF!</definedName>
    <definedName name="BExGQ9SCA2OJYNB1N6WEQ2UEK5TX" localSheetId="4" hidden="1">#REF!</definedName>
    <definedName name="BExGQ9SCA2OJYNB1N6WEQ2UEK5TX" hidden="1">#REF!</definedName>
    <definedName name="BExGQJTX2KEG6KNLHJUI6XXVYUAP" localSheetId="4" hidden="1">#REF!</definedName>
    <definedName name="BExGQJTX2KEG6KNLHJUI6XXVYUAP" hidden="1">#REF!</definedName>
    <definedName name="BExGR9WETFADNTMJ20GHNAJ1F7GF" localSheetId="4" hidden="1">#REF!</definedName>
    <definedName name="BExGR9WETFADNTMJ20GHNAJ1F7GF" hidden="1">#REF!</definedName>
    <definedName name="BExGRTOI9X3XYYD89XDEAVZ9OJYR" localSheetId="4" hidden="1">#REF!</definedName>
    <definedName name="BExGRTOI9X3XYYD89XDEAVZ9OJYR" hidden="1">#REF!</definedName>
    <definedName name="BExGTEMEB67U5UI9VJ04JZCOEFXF" localSheetId="4" hidden="1">#REF!</definedName>
    <definedName name="BExGTEMEB67U5UI9VJ04JZCOEFXF" hidden="1">#REF!</definedName>
    <definedName name="BExGU4ZW66RINTPSA4PIO5Q6IMM1" localSheetId="4" hidden="1">#REF!</definedName>
    <definedName name="BExGU4ZW66RINTPSA4PIO5Q6IMM1" hidden="1">#REF!</definedName>
    <definedName name="BExGUGU5SMJJAKC62NZE6ZCQR2QY" localSheetId="4" hidden="1">#REF!</definedName>
    <definedName name="BExGUGU5SMJJAKC62NZE6ZCQR2QY" hidden="1">#REF!</definedName>
    <definedName name="BExGV7NSHPKQEYFH3A6ADICPV7J3" localSheetId="4" hidden="1">#REF!</definedName>
    <definedName name="BExGV7NSHPKQEYFH3A6ADICPV7J3" hidden="1">#REF!</definedName>
    <definedName name="BExGX750HSKAL5M99Y0IC32NWEH5" localSheetId="4" hidden="1">#REF!</definedName>
    <definedName name="BExGX750HSKAL5M99Y0IC32NWEH5" hidden="1">#REF!</definedName>
    <definedName name="BExGYY2ONE6WQ2Y2VQKX8XVVYJ6Y" localSheetId="4" hidden="1">#REF!</definedName>
    <definedName name="BExGYY2ONE6WQ2Y2VQKX8XVVYJ6Y" hidden="1">#REF!</definedName>
    <definedName name="BExGZ2KIBCFCQQM8SVEARX84ALTB" localSheetId="4" hidden="1">#REF!</definedName>
    <definedName name="BExGZ2KIBCFCQQM8SVEARX84ALTB" hidden="1">#REF!</definedName>
    <definedName name="BExH05ZAO58KEEBYEVQXU5JLP0LH" localSheetId="4" hidden="1">#REF!</definedName>
    <definedName name="BExH05ZAO58KEEBYEVQXU5JLP0LH" hidden="1">#REF!</definedName>
    <definedName name="BExH0ETHUGLBXBWZPRRWL8IVCYIJ" localSheetId="4" hidden="1">#REF!</definedName>
    <definedName name="BExH0ETHUGLBXBWZPRRWL8IVCYIJ" hidden="1">#REF!</definedName>
    <definedName name="BExH1JKW7W9AQEV1383HV6JKL8VK" localSheetId="4" hidden="1">#REF!</definedName>
    <definedName name="BExH1JKW7W9AQEV1383HV6JKL8VK" hidden="1">#REF!</definedName>
    <definedName name="BExH1OIU3XT4H0UBC9WIAPBQ4Z2L" localSheetId="4" hidden="1">#REF!</definedName>
    <definedName name="BExH1OIU3XT4H0UBC9WIAPBQ4Z2L" hidden="1">#REF!</definedName>
    <definedName name="BExH2SU3WWM0HRFZNQFCAR46PYGF" localSheetId="4" hidden="1">#REF!</definedName>
    <definedName name="BExH2SU3WWM0HRFZNQFCAR46PYGF" hidden="1">#REF!</definedName>
    <definedName name="BExH372KPBADCDAILORTD8CH2MPU" localSheetId="4" hidden="1">#REF!</definedName>
    <definedName name="BExH372KPBADCDAILORTD8CH2MPU" hidden="1">#REF!</definedName>
    <definedName name="BExIGAXL27FGCA1ZIATR39XQ7AR3" localSheetId="4" hidden="1">#REF!</definedName>
    <definedName name="BExIGAXL27FGCA1ZIATR39XQ7AR3" hidden="1">#REF!</definedName>
    <definedName name="BExIIM3MJCPGT5ISU0ROUP3XPNMV" localSheetId="4" hidden="1">#REF!</definedName>
    <definedName name="BExIIM3MJCPGT5ISU0ROUP3XPNMV" hidden="1">#REF!</definedName>
    <definedName name="BExIIMP742P7WFXRWEWWZZT657OF" localSheetId="4" hidden="1">#REF!</definedName>
    <definedName name="BExIIMP742P7WFXRWEWWZZT657OF" hidden="1">#REF!</definedName>
    <definedName name="BExIIR1QC64BTPROBS5UKJC9EPBW" localSheetId="4" hidden="1">#REF!</definedName>
    <definedName name="BExIIR1QC64BTPROBS5UKJC9EPBW" hidden="1">#REF!</definedName>
    <definedName name="BExIJ24Y767M0FBMK90JAK8JEAPN" localSheetId="4" hidden="1">#REF!</definedName>
    <definedName name="BExIJ24Y767M0FBMK90JAK8JEAPN" hidden="1">#REF!</definedName>
    <definedName name="BExIJF0Q8SOCLLWCS8V6CSQI370T" localSheetId="4" hidden="1">#REF!</definedName>
    <definedName name="BExIJF0Q8SOCLLWCS8V6CSQI370T" hidden="1">#REF!</definedName>
    <definedName name="BExIKJ12322HZC9UKYV08BRUJVMQ" localSheetId="4" hidden="1">#REF!</definedName>
    <definedName name="BExIKJ12322HZC9UKYV08BRUJVMQ" hidden="1">#REF!</definedName>
    <definedName name="BExILSQFQ1CHDGOZTB1FB8MG0U2S" localSheetId="4" hidden="1">#REF!</definedName>
    <definedName name="BExILSQFQ1CHDGOZTB1FB8MG0U2S" hidden="1">#REF!</definedName>
    <definedName name="BExILUOMF8FLBLG5RXQBHIEZ9C0E" localSheetId="4" hidden="1">#REF!</definedName>
    <definedName name="BExILUOMF8FLBLG5RXQBHIEZ9C0E" hidden="1">#REF!</definedName>
    <definedName name="BExIMEBBD14IYSW0X6M3CP1YG17P" localSheetId="4" hidden="1">#REF!</definedName>
    <definedName name="BExIMEBBD14IYSW0X6M3CP1YG17P" hidden="1">#REF!</definedName>
    <definedName name="BExIMRI188MAJJM4PQQ1UDGIFM99" localSheetId="4" hidden="1">#REF!</definedName>
    <definedName name="BExIMRI188MAJJM4PQQ1UDGIFM99" hidden="1">#REF!</definedName>
    <definedName name="BExINGIWJUD0MFKK34QQ3922PHUF" localSheetId="4" hidden="1">#REF!</definedName>
    <definedName name="BExINGIWJUD0MFKK34QQ3922PHUF" hidden="1">#REF!</definedName>
    <definedName name="BExIOCG31CW4YS7LAL2RP9VJ65FR" localSheetId="4" hidden="1">#REF!</definedName>
    <definedName name="BExIOCG31CW4YS7LAL2RP9VJ65FR" hidden="1">#REF!</definedName>
    <definedName name="BExIP0VAZJ2K3DG6TC8PMLLUMAEI" localSheetId="4" hidden="1">#REF!</definedName>
    <definedName name="BExIP0VAZJ2K3DG6TC8PMLLUMAEI" hidden="1">#REF!</definedName>
    <definedName name="BExIP643TMP1ZBG0SHCNS1R03PJK" localSheetId="4" hidden="1">#REF!</definedName>
    <definedName name="BExIP643TMP1ZBG0SHCNS1R03PJK" hidden="1">#REF!</definedName>
    <definedName name="BExIPE7DY6LFJKS1X0GZF9RL4H46" localSheetId="4" hidden="1">#REF!</definedName>
    <definedName name="BExIPE7DY6LFJKS1X0GZF9RL4H46" hidden="1">#REF!</definedName>
    <definedName name="BExIQ6OEUJ2DOYD770WM1TA78M20" localSheetId="4" hidden="1">#REF!</definedName>
    <definedName name="BExIQ6OEUJ2DOYD770WM1TA78M20" hidden="1">#REF!</definedName>
    <definedName name="BExIQINZ72CNY56V9O50HDTRAD8M" localSheetId="4" hidden="1">#REF!</definedName>
    <definedName name="BExIQINZ72CNY56V9O50HDTRAD8M" hidden="1">#REF!</definedName>
    <definedName name="BExIQLD3ROMGT3HSAEOSAZYFGZVK" localSheetId="4" hidden="1">#REF!</definedName>
    <definedName name="BExIQLD3ROMGT3HSAEOSAZYFGZVK" hidden="1">#REF!</definedName>
    <definedName name="BExIQN5P2F0WP5TNF00ZW9UP6BGL" localSheetId="4" hidden="1">#REF!</definedName>
    <definedName name="BExIQN5P2F0WP5TNF00ZW9UP6BGL" hidden="1">#REF!</definedName>
    <definedName name="BExIQOCZULQN5NV7QGN82B6Z1CFC" localSheetId="4" hidden="1">#REF!</definedName>
    <definedName name="BExIQOCZULQN5NV7QGN82B6Z1CFC" hidden="1">#REF!</definedName>
    <definedName name="BExIQTLR3QHV0I0NYWEJMMRU9S0A" localSheetId="4" hidden="1">#REF!</definedName>
    <definedName name="BExIQTLR3QHV0I0NYWEJMMRU9S0A" hidden="1">#REF!</definedName>
    <definedName name="BExIQYECFYOQTSZR9U5X5YRQUVBX" localSheetId="4" hidden="1">#REF!</definedName>
    <definedName name="BExIQYECFYOQTSZR9U5X5YRQUVBX" hidden="1">#REF!</definedName>
    <definedName name="BExIRI15PZOMCJQX4K5T6EL3A8H0" localSheetId="4" hidden="1">#REF!</definedName>
    <definedName name="BExIRI15PZOMCJQX4K5T6EL3A8H0" hidden="1">#REF!</definedName>
    <definedName name="BExIRRGYUYEWEZY2WOZ37HNWSK0N" localSheetId="4" hidden="1">#REF!</definedName>
    <definedName name="BExIRRGYUYEWEZY2WOZ37HNWSK0N" hidden="1">#REF!</definedName>
    <definedName name="BExIRVNZZ9L9LIBAEBPWRS1IHM4A" localSheetId="4" hidden="1">#REF!</definedName>
    <definedName name="BExIRVNZZ9L9LIBAEBPWRS1IHM4A" hidden="1">#REF!</definedName>
    <definedName name="BExISYS0B76N1U5ILES3FGOLC6FK" localSheetId="4" hidden="1">#REF!</definedName>
    <definedName name="BExISYS0B76N1U5ILES3FGOLC6FK" hidden="1">#REF!</definedName>
    <definedName name="BExITR8TRXQULDLPTACROH947Y33" localSheetId="4" hidden="1">#REF!</definedName>
    <definedName name="BExITR8TRXQULDLPTACROH947Y33" hidden="1">#REF!</definedName>
    <definedName name="BExIUQ5VSYENRLPNJTJAKPBBHISD" localSheetId="4" hidden="1">#REF!</definedName>
    <definedName name="BExIUQ5VSYENRLPNJTJAKPBBHISD" hidden="1">#REF!</definedName>
    <definedName name="BExIVLMNTSVCWMWYXMDSCEV4JBFR" localSheetId="4" hidden="1">#REF!</definedName>
    <definedName name="BExIVLMNTSVCWMWYXMDSCEV4JBFR" hidden="1">#REF!</definedName>
    <definedName name="BExIWTDXFUWVYBQESO5CWKRJER7E" localSheetId="4" hidden="1">#REF!</definedName>
    <definedName name="BExIWTDXFUWVYBQESO5CWKRJER7E" hidden="1">#REF!</definedName>
    <definedName name="BExIX76ANFIYB411PVORG0OVBF3C" localSheetId="4" hidden="1">#REF!</definedName>
    <definedName name="BExIX76ANFIYB411PVORG0OVBF3C" hidden="1">#REF!</definedName>
    <definedName name="BExIYF2VWNO8NBSIVR69ZH9LZF4W" localSheetId="4" hidden="1">#REF!</definedName>
    <definedName name="BExIYF2VWNO8NBSIVR69ZH9LZF4W" hidden="1">#REF!</definedName>
    <definedName name="BExIYL2OUVLJZVI6HDEXM1IEJT9R" localSheetId="4" hidden="1">#REF!</definedName>
    <definedName name="BExIYL2OUVLJZVI6HDEXM1IEJT9R" hidden="1">#REF!</definedName>
    <definedName name="BExIZLHJQM4IHHTD3UEY6TRLSCPU" localSheetId="4" hidden="1">#REF!</definedName>
    <definedName name="BExIZLHJQM4IHHTD3UEY6TRLSCPU" hidden="1">#REF!</definedName>
    <definedName name="BExIZLXSRKW3L5QVJ61B21FNSLV8" localSheetId="4" hidden="1">#REF!</definedName>
    <definedName name="BExIZLXSRKW3L5QVJ61B21FNSLV8" hidden="1">#REF!</definedName>
    <definedName name="BExIZM34IL9I3T662RCBZYUZ9OPX" localSheetId="4" hidden="1">#REF!</definedName>
    <definedName name="BExIZM34IL9I3T662RCBZYUZ9OPX" hidden="1">#REF!</definedName>
    <definedName name="BExJ08KB1IAN6JNARQ00WCSHAPF0" localSheetId="4" hidden="1">#REF!</definedName>
    <definedName name="BExJ08KB1IAN6JNARQ00WCSHAPF0" hidden="1">#REF!</definedName>
    <definedName name="BExJ0RQUMO8XC8F9KBEUCYPP77WI" localSheetId="4" hidden="1">#REF!</definedName>
    <definedName name="BExJ0RQUMO8XC8F9KBEUCYPP77WI" hidden="1">#REF!</definedName>
    <definedName name="BExJ18TUXRCLPD89DQ2AY2YBC6TU" localSheetId="4" hidden="1">#REF!</definedName>
    <definedName name="BExJ18TUXRCLPD89DQ2AY2YBC6TU" hidden="1">#REF!</definedName>
    <definedName name="BExKCDYJ50O8B2OSSXLQ4A1K0812" localSheetId="4" hidden="1">#REF!</definedName>
    <definedName name="BExKCDYJ50O8B2OSSXLQ4A1K0812" hidden="1">#REF!</definedName>
    <definedName name="BExKER2TTEJ75PW11WCEFJN8TWZ0" localSheetId="4" hidden="1">#REF!</definedName>
    <definedName name="BExKER2TTEJ75PW11WCEFJN8TWZ0" hidden="1">#REF!</definedName>
    <definedName name="BExKF0O2XK0JHGNOK7YRFP9SBOHH" localSheetId="4" hidden="1">#REF!</definedName>
    <definedName name="BExKF0O2XK0JHGNOK7YRFP9SBOHH" hidden="1">#REF!</definedName>
    <definedName name="BExKFCSZWOIJFD4WW4948OB5R4K9" localSheetId="4" hidden="1">#REF!</definedName>
    <definedName name="BExKFCSZWOIJFD4WW4948OB5R4K9" hidden="1">#REF!</definedName>
    <definedName name="BExKFMJQHSDU04MON4WU9XM9FD0B" localSheetId="4" hidden="1">#REF!</definedName>
    <definedName name="BExKFMJQHSDU04MON4WU9XM9FD0B" hidden="1">#REF!</definedName>
    <definedName name="BExKG5KSNA0HLNSB38O534SVSW3L" localSheetId="4" hidden="1">#REF!</definedName>
    <definedName name="BExKG5KSNA0HLNSB38O534SVSW3L" hidden="1">#REF!</definedName>
    <definedName name="BExKHJRZPOAAYWTXC8WANK0L3XCO" localSheetId="4" hidden="1">#REF!</definedName>
    <definedName name="BExKHJRZPOAAYWTXC8WANK0L3XCO" hidden="1">#REF!</definedName>
    <definedName name="BExKHMH2B8OT8TU7L1QE26IBQ8FS" localSheetId="4" hidden="1">#REF!</definedName>
    <definedName name="BExKHMH2B8OT8TU7L1QE26IBQ8FS" hidden="1">#REF!</definedName>
    <definedName name="BExKHU455ZH5GKG6E2QGSHXSSD09" localSheetId="4" hidden="1">#REF!</definedName>
    <definedName name="BExKHU455ZH5GKG6E2QGSHXSSD09" hidden="1">#REF!</definedName>
    <definedName name="BExKIWXB61X2ZFKEM516HYN09OMX" localSheetId="4" hidden="1">#REF!</definedName>
    <definedName name="BExKIWXB61X2ZFKEM516HYN09OMX" hidden="1">#REF!</definedName>
    <definedName name="BExKK0C1XGFVNDIKCWYAR98RG9OK" localSheetId="4" hidden="1">#REF!</definedName>
    <definedName name="BExKK0C1XGFVNDIKCWYAR98RG9OK" hidden="1">#REF!</definedName>
    <definedName name="BExKLLA4GE53GR94DWBMDFMYAB05" localSheetId="4" hidden="1">#REF!</definedName>
    <definedName name="BExKLLA4GE53GR94DWBMDFMYAB05" hidden="1">#REF!</definedName>
    <definedName name="BExKM87GLBXV13KUPDU4NIA7Y5NQ" localSheetId="4" hidden="1">#REF!</definedName>
    <definedName name="BExKM87GLBXV13KUPDU4NIA7Y5NQ" hidden="1">#REF!</definedName>
    <definedName name="BExKMG5F5P8TUG5A0TI9SI8E5JLV" localSheetId="4" hidden="1">#REF!</definedName>
    <definedName name="BExKMG5F5P8TUG5A0TI9SI8E5JLV" hidden="1">#REF!</definedName>
    <definedName name="BExKOLH0512OR3NJN08UMM9EAM0W" localSheetId="4" hidden="1">#REF!</definedName>
    <definedName name="BExKOLH0512OR3NJN08UMM9EAM0W" hidden="1">#REF!</definedName>
    <definedName name="BExKOR0J3AHVLAIKDV88C0WQFNRO" localSheetId="4" hidden="1">#REF!</definedName>
    <definedName name="BExKOR0J3AHVLAIKDV88C0WQFNRO" hidden="1">#REF!</definedName>
    <definedName name="BExKPASNFSJMGKE8NVFL5X8LR6X1" localSheetId="4" hidden="1">#REF!</definedName>
    <definedName name="BExKPASNFSJMGKE8NVFL5X8LR6X1" hidden="1">#REF!</definedName>
    <definedName name="BExKPKZHYYPCAGJ5HQ0DW3TH7SAT" localSheetId="4" hidden="1">#REF!</definedName>
    <definedName name="BExKPKZHYYPCAGJ5HQ0DW3TH7SAT" hidden="1">#REF!</definedName>
    <definedName name="BExKQUOUJJD11PRIRWBWSYL57F0B" localSheetId="4" hidden="1">#REF!</definedName>
    <definedName name="BExKQUOUJJD11PRIRWBWSYL57F0B" hidden="1">#REF!</definedName>
    <definedName name="BExKQUU5QA10KXLVN9WW0YRWN457" localSheetId="4" hidden="1">#REF!</definedName>
    <definedName name="BExKQUU5QA10KXLVN9WW0YRWN457" hidden="1">#REF!</definedName>
    <definedName name="BExKR26LEB6FSIZVDUIG998JIFAA" localSheetId="4" hidden="1">#REF!</definedName>
    <definedName name="BExKR26LEB6FSIZVDUIG998JIFAA" hidden="1">#REF!</definedName>
    <definedName name="BExKSG8FV6NDQ12FX8MPCQLA3PBG" localSheetId="4" hidden="1">#REF!</definedName>
    <definedName name="BExKSG8FV6NDQ12FX8MPCQLA3PBG" hidden="1">#REF!</definedName>
    <definedName name="BExKSNVJDEDLE2Q90VVIDP2677MI" localSheetId="4" hidden="1">#REF!</definedName>
    <definedName name="BExKSNVJDEDLE2Q90VVIDP2677MI" hidden="1">#REF!</definedName>
    <definedName name="BExKSXM32YE7WZK4GITMNNVQYK3J" localSheetId="4" hidden="1">#REF!</definedName>
    <definedName name="BExKSXM32YE7WZK4GITMNNVQYK3J" hidden="1">#REF!</definedName>
    <definedName name="BExKV56NZ8EC9WR0KVHOW1TV9N6M" localSheetId="4" hidden="1">#REF!</definedName>
    <definedName name="BExKV56NZ8EC9WR0KVHOW1TV9N6M" hidden="1">#REF!</definedName>
    <definedName name="BExKVK65NA9FIMJY42CZTL6KPB1U" localSheetId="4" hidden="1">#REF!</definedName>
    <definedName name="BExKVK65NA9FIMJY42CZTL6KPB1U" hidden="1">#REF!</definedName>
    <definedName name="BExKVMV9AEIU94QDY3F6PRZJNG39" localSheetId="4" hidden="1">#REF!</definedName>
    <definedName name="BExKVMV9AEIU94QDY3F6PRZJNG39" hidden="1">#REF!</definedName>
    <definedName name="BExKW3Y92HZEVAZWX06TJ9355384" localSheetId="4" hidden="1">#REF!</definedName>
    <definedName name="BExKW3Y92HZEVAZWX06TJ9355384" hidden="1">#REF!</definedName>
    <definedName name="BExM995RT6RGZQ9UK3AJ9LM2BCZX" localSheetId="4" hidden="1">#REF!</definedName>
    <definedName name="BExM995RT6RGZQ9UK3AJ9LM2BCZX" hidden="1">#REF!</definedName>
    <definedName name="BExMBJQ8ICWUWKP68CPPYASWUN4E" localSheetId="4" hidden="1">#REF!</definedName>
    <definedName name="BExMBJQ8ICWUWKP68CPPYASWUN4E" hidden="1">#REF!</definedName>
    <definedName name="BExMC1PMJS9R7QEPMHKS0NIDNOFY" localSheetId="4" hidden="1">#REF!</definedName>
    <definedName name="BExMC1PMJS9R7QEPMHKS0NIDNOFY" hidden="1">#REF!</definedName>
    <definedName name="BExMD89QIOU6JY2D1UKA7M26M80B" localSheetId="4" hidden="1">#REF!</definedName>
    <definedName name="BExMD89QIOU6JY2D1UKA7M26M80B" hidden="1">#REF!</definedName>
    <definedName name="BExMDFM170RLAP1NOWSXEMXARNZ0" localSheetId="4" hidden="1">#REF!</definedName>
    <definedName name="BExMDFM170RLAP1NOWSXEMXARNZ0" hidden="1">#REF!</definedName>
    <definedName name="BExMDH3YAZD1RLELE7M26FTF7SV5" localSheetId="4" hidden="1">#REF!</definedName>
    <definedName name="BExMDH3YAZD1RLELE7M26FTF7SV5" hidden="1">#REF!</definedName>
    <definedName name="BExMDUFZSAL97ZXAJXGOSGNMZQ41" localSheetId="4" hidden="1">#REF!</definedName>
    <definedName name="BExMDUFZSAL97ZXAJXGOSGNMZQ41" hidden="1">#REF!</definedName>
    <definedName name="BExME9A6MTZX1393DHZYMZQQSIUZ" localSheetId="4" hidden="1">#REF!</definedName>
    <definedName name="BExME9A6MTZX1393DHZYMZQQSIUZ" hidden="1">#REF!</definedName>
    <definedName name="BExME9KY0V8VJS19ZKMR22YVGZUX" localSheetId="4" hidden="1">#REF!</definedName>
    <definedName name="BExME9KY0V8VJS19ZKMR22YVGZUX" hidden="1">#REF!</definedName>
    <definedName name="BExMEMGXPZSX6ZTYL39EP1MYZEWK" localSheetId="4" hidden="1">#REF!</definedName>
    <definedName name="BExMEMGXPZSX6ZTYL39EP1MYZEWK" hidden="1">#REF!</definedName>
    <definedName name="BExMEYLTMI0OCLSFH9PG9XZYJI0Y" localSheetId="4" hidden="1">#REF!</definedName>
    <definedName name="BExMEYLTMI0OCLSFH9PG9XZYJI0Y" hidden="1">#REF!</definedName>
    <definedName name="BExMFTBORCDR83T5QYG04CHDA3E3" localSheetId="4" hidden="1">#REF!</definedName>
    <definedName name="BExMFTBORCDR83T5QYG04CHDA3E3" hidden="1">#REF!</definedName>
    <definedName name="BExMFW6A041ITRTYGVLWTC1EYHTU" localSheetId="4" hidden="1">#REF!</definedName>
    <definedName name="BExMFW6A041ITRTYGVLWTC1EYHTU" hidden="1">#REF!</definedName>
    <definedName name="BExMGFCMMQLDT07FIN1OYG7U8N1T" localSheetId="4" hidden="1">#REF!</definedName>
    <definedName name="BExMGFCMMQLDT07FIN1OYG7U8N1T" hidden="1">#REF!</definedName>
    <definedName name="BExMH317MZHXQF08DPNEV321PI0M" localSheetId="4" hidden="1">#REF!</definedName>
    <definedName name="BExMH317MZHXQF08DPNEV321PI0M" hidden="1">#REF!</definedName>
    <definedName name="BExMH3XEHZLKC3266GTFKG5WKM0L" localSheetId="4" hidden="1">#REF!</definedName>
    <definedName name="BExMH3XEHZLKC3266GTFKG5WKM0L" hidden="1">#REF!</definedName>
    <definedName name="BExMKDV2AKHPQECHKDHPABXDEQV5" localSheetId="4" hidden="1">#REF!</definedName>
    <definedName name="BExMKDV2AKHPQECHKDHPABXDEQV5" hidden="1">#REF!</definedName>
    <definedName name="BExMLI0NYX7946LFCDG136PHZCVH" localSheetId="4" hidden="1">#REF!</definedName>
    <definedName name="BExMLI0NYX7946LFCDG136PHZCVH" hidden="1">#REF!</definedName>
    <definedName name="BExMLTPGZCDCEXCV9I173UCVJXSW" localSheetId="4" hidden="1">#REF!</definedName>
    <definedName name="BExMLTPGZCDCEXCV9I173UCVJXSW" hidden="1">#REF!</definedName>
    <definedName name="BExMMT801NP1I1628IFWJDTTLXY2" localSheetId="4" hidden="1">#REF!</definedName>
    <definedName name="BExMMT801NP1I1628IFWJDTTLXY2" hidden="1">#REF!</definedName>
    <definedName name="BExMOYUBIL8WGYY0EMIMB3J05GVI" localSheetId="4" hidden="1">#REF!</definedName>
    <definedName name="BExMOYUBIL8WGYY0EMIMB3J05GVI" hidden="1">#REF!</definedName>
    <definedName name="BExMP7OQLL0R8VO1CGH6H677G4ZU" localSheetId="4" hidden="1">[1]HEADER!#REF!</definedName>
    <definedName name="BExMP7OQLL0R8VO1CGH6H677G4ZU" hidden="1">[1]HEADER!#REF!</definedName>
    <definedName name="BExMPDZ9DAO9PPXPLKS8XWZBSO4F" localSheetId="4" hidden="1">#REF!</definedName>
    <definedName name="BExMPDZ9DAO9PPXPLKS8XWZBSO4F" hidden="1">#REF!</definedName>
    <definedName name="BExMQB3G76098LOWKE1MHMYROQTC" localSheetId="4" hidden="1">#REF!</definedName>
    <definedName name="BExMQB3G76098LOWKE1MHMYROQTC" hidden="1">#REF!</definedName>
    <definedName name="BExO50CMJCMLOGHRH7OH9FMGVTSS" localSheetId="4" hidden="1">[1]HEADER!#REF!</definedName>
    <definedName name="BExO50CMJCMLOGHRH7OH9FMGVTSS" hidden="1">[1]HEADER!#REF!</definedName>
    <definedName name="BExO52QY0WRQ2VKQQ980SF8S62Y1" localSheetId="4" hidden="1">#REF!</definedName>
    <definedName name="BExO52QY0WRQ2VKQQ980SF8S62Y1" hidden="1">#REF!</definedName>
    <definedName name="BExO7R3R22P95JHI70DMJ1ZILP3F" localSheetId="4" hidden="1">#REF!</definedName>
    <definedName name="BExO7R3R22P95JHI70DMJ1ZILP3F" hidden="1">#REF!</definedName>
    <definedName name="BExO8TBCKMDSPONJIBH8YZ1L224J" localSheetId="4" hidden="1">#REF!</definedName>
    <definedName name="BExO8TBCKMDSPONJIBH8YZ1L224J" hidden="1">#REF!</definedName>
    <definedName name="BExO93SZ82LERATPWVTA62BAQQYF" localSheetId="4" hidden="1">#REF!</definedName>
    <definedName name="BExO93SZ82LERATPWVTA62BAQQYF" hidden="1">#REF!</definedName>
    <definedName name="BExOA3RQ9DFFMJC5QYZ23ZT9RUN8" localSheetId="4" hidden="1">[1]HEADER!#REF!</definedName>
    <definedName name="BExOA3RQ9DFFMJC5QYZ23ZT9RUN8" hidden="1">[1]HEADER!#REF!</definedName>
    <definedName name="BExOBBTOD2ZW5HUVUK0ZJHN21OK0" localSheetId="4" hidden="1">#REF!</definedName>
    <definedName name="BExOBBTOD2ZW5HUVUK0ZJHN21OK0" hidden="1">#REF!</definedName>
    <definedName name="BExOC0P6VWRPK33VR3X86F7MV8S0" localSheetId="4" hidden="1">#REF!</definedName>
    <definedName name="BExOC0P6VWRPK33VR3X86F7MV8S0" hidden="1">#REF!</definedName>
    <definedName name="BExOD8WLOETWE7NEBBTM1S2VZFK6" localSheetId="4" hidden="1">#REF!</definedName>
    <definedName name="BExOD8WLOETWE7NEBBTM1S2VZFK6" hidden="1">#REF!</definedName>
    <definedName name="BExODAEJJGZDHRQOC05X43TZH630" localSheetId="4" hidden="1">#REF!</definedName>
    <definedName name="BExODAEJJGZDHRQOC05X43TZH630" hidden="1">#REF!</definedName>
    <definedName name="BExODBAW59S6T7KPEMO7F4EYC5F1" localSheetId="4" hidden="1">#REF!</definedName>
    <definedName name="BExODBAW59S6T7KPEMO7F4EYC5F1" hidden="1">#REF!</definedName>
    <definedName name="BExOEYCAL8KM3VDG4H21LLPCXJGM" localSheetId="4" hidden="1">#REF!</definedName>
    <definedName name="BExOEYCAL8KM3VDG4H21LLPCXJGM" hidden="1">#REF!</definedName>
    <definedName name="BExOGEN0C5WQZXVJJVASPCKTFDVF" localSheetId="4" hidden="1">#REF!</definedName>
    <definedName name="BExOGEN0C5WQZXVJJVASPCKTFDVF" hidden="1">#REF!</definedName>
    <definedName name="BExOGMVUNE8SNQO9YK1T1K1FG1X3" localSheetId="4" hidden="1">#REF!</definedName>
    <definedName name="BExOGMVUNE8SNQO9YK1T1K1FG1X3" hidden="1">#REF!</definedName>
    <definedName name="BExOGSVM0FKAK4Z4EV2ELSSOGT9K" localSheetId="4" hidden="1">#REF!</definedName>
    <definedName name="BExOGSVM0FKAK4Z4EV2ELSSOGT9K" hidden="1">#REF!</definedName>
    <definedName name="BExOHDK1WJFHNJBRDFZSSCCCXQJB" localSheetId="4" hidden="1">#REF!</definedName>
    <definedName name="BExOHDK1WJFHNJBRDFZSSCCCXQJB" hidden="1">#REF!</definedName>
    <definedName name="BExOIHPRIZWRO9M5UR06YCG1187S" localSheetId="4" hidden="1">#REF!</definedName>
    <definedName name="BExOIHPRIZWRO9M5UR06YCG1187S" hidden="1">#REF!</definedName>
    <definedName name="BExOJA6SFCC5BE1YHLWLT3MHAXFW" localSheetId="4" hidden="1">#REF!</definedName>
    <definedName name="BExOJA6SFCC5BE1YHLWLT3MHAXFW" hidden="1">#REF!</definedName>
    <definedName name="BExOKXDNJ8W1WVKP54HLQD3FEIHV" localSheetId="4" hidden="1">#REF!</definedName>
    <definedName name="BExOKXDNJ8W1WVKP54HLQD3FEIHV" hidden="1">#REF!</definedName>
    <definedName name="BExOL32MM12201L2PNM4MHC0GIAR" localSheetId="4" hidden="1">#REF!</definedName>
    <definedName name="BExOL32MM12201L2PNM4MHC0GIAR" hidden="1">#REF!</definedName>
    <definedName name="BExOLKR2377X900V4JGUMD9SZK37" localSheetId="4" hidden="1">#REF!</definedName>
    <definedName name="BExOLKR2377X900V4JGUMD9SZK37" hidden="1">#REF!</definedName>
    <definedName name="BExOM31EZJWCWR2G3KFDUC0QLMR3" localSheetId="4" hidden="1">#REF!</definedName>
    <definedName name="BExOM31EZJWCWR2G3KFDUC0QLMR3" hidden="1">#REF!</definedName>
    <definedName name="BExOM7ZC3N7KPGK2UEA488HGQ1XV" localSheetId="4" hidden="1">#REF!</definedName>
    <definedName name="BExOM7ZC3N7KPGK2UEA488HGQ1XV" hidden="1">#REF!</definedName>
    <definedName name="BExON53JIUPI2N5KYKX07OE9XVSS" localSheetId="4" hidden="1">#REF!</definedName>
    <definedName name="BExON53JIUPI2N5KYKX07OE9XVSS" hidden="1">#REF!</definedName>
    <definedName name="BExOO1M407DVW7MB37GQT8LYHFW9" localSheetId="4" hidden="1">#REF!</definedName>
    <definedName name="BExOO1M407DVW7MB37GQT8LYHFW9" hidden="1">#REF!</definedName>
    <definedName name="BExOOJQYX1D3FC6CCT9KHKL8L3DZ" localSheetId="4" hidden="1">#REF!</definedName>
    <definedName name="BExOOJQYX1D3FC6CCT9KHKL8L3DZ" hidden="1">#REF!</definedName>
    <definedName name="BExQ3EUGIDKON27CD7VAGPO38OG1" localSheetId="4" hidden="1">#REF!</definedName>
    <definedName name="BExQ3EUGIDKON27CD7VAGPO38OG1" hidden="1">#REF!</definedName>
    <definedName name="BExQ404I92WBL186FTDW6HW6MPES" localSheetId="4" hidden="1">#REF!</definedName>
    <definedName name="BExQ404I92WBL186FTDW6HW6MPES" hidden="1">#REF!</definedName>
    <definedName name="BExQ7ZTWMSXIKEBDGN5PNKYBPPH1" localSheetId="4" hidden="1">#REF!</definedName>
    <definedName name="BExQ7ZTWMSXIKEBDGN5PNKYBPPH1" hidden="1">#REF!</definedName>
    <definedName name="BExQ8CPTYSNF5F0A55M3GDLS8LWX" localSheetId="4" hidden="1">#REF!</definedName>
    <definedName name="BExQ8CPTYSNF5F0A55M3GDLS8LWX" hidden="1">#REF!</definedName>
    <definedName name="BExQ8IPNSLEL9FQC5K9LOTP55NS7" localSheetId="4" hidden="1">#REF!</definedName>
    <definedName name="BExQ8IPNSLEL9FQC5K9LOTP55NS7" hidden="1">#REF!</definedName>
    <definedName name="BExQ9KRZE9W48183D72QWGUOGF4Y" localSheetId="4" hidden="1">#REF!</definedName>
    <definedName name="BExQ9KRZE9W48183D72QWGUOGF4Y" hidden="1">#REF!</definedName>
    <definedName name="BExQA197RL9XYVPZ67SZC57SC2R4" localSheetId="4" hidden="1">#REF!</definedName>
    <definedName name="BExQA197RL9XYVPZ67SZC57SC2R4" hidden="1">#REF!</definedName>
    <definedName name="BExQBJ7C4PP6SGCK3VOF59QI33XO" localSheetId="4" hidden="1">#REF!</definedName>
    <definedName name="BExQBJ7C4PP6SGCK3VOF59QI33XO" hidden="1">#REF!</definedName>
    <definedName name="BExQBZZKCSU0GDBO84689SF629S8" localSheetId="4" hidden="1">#REF!</definedName>
    <definedName name="BExQBZZKCSU0GDBO84689SF629S8" hidden="1">#REF!</definedName>
    <definedName name="BExQCT25M6PSWWZ80RDSR8KRTFWR" localSheetId="4" hidden="1">#REF!</definedName>
    <definedName name="BExQCT25M6PSWWZ80RDSR8KRTFWR" hidden="1">#REF!</definedName>
    <definedName name="BExQD7LDQ2HK3AB2LIRP4VKT2TR5" localSheetId="4" hidden="1">#REF!</definedName>
    <definedName name="BExQD7LDQ2HK3AB2LIRP4VKT2TR5" hidden="1">#REF!</definedName>
    <definedName name="BExQDF358QKYC5GN5UM4H9QMRO57" localSheetId="4" hidden="1">#REF!</definedName>
    <definedName name="BExQDF358QKYC5GN5UM4H9QMRO57" hidden="1">#REF!</definedName>
    <definedName name="BExQEVDUAWWC17V6YEJNU4PZV7TI" localSheetId="4" hidden="1">#REF!</definedName>
    <definedName name="BExQEVDUAWWC17V6YEJNU4PZV7TI" hidden="1">#REF!</definedName>
    <definedName name="BExQFDD8AMSM81VJ7C5J1PL081ZA" localSheetId="4" hidden="1">#REF!</definedName>
    <definedName name="BExQFDD8AMSM81VJ7C5J1PL081ZA" hidden="1">#REF!</definedName>
    <definedName name="BExQG9A8FDEJT47C3G2G4X9H3HJ3" localSheetId="4" hidden="1">#REF!</definedName>
    <definedName name="BExQG9A8FDEJT47C3G2G4X9H3HJ3" hidden="1">#REF!</definedName>
    <definedName name="BExQGGRZ9PU4DLCW6LIRFFW7K8SB" localSheetId="4" hidden="1">#REF!</definedName>
    <definedName name="BExQGGRZ9PU4DLCW6LIRFFW7K8SB" hidden="1">#REF!</definedName>
    <definedName name="BExQGNIMU06R7XOZP0G4A4JF3PQU" localSheetId="4" hidden="1">#REF!</definedName>
    <definedName name="BExQGNIMU06R7XOZP0G4A4JF3PQU" hidden="1">#REF!</definedName>
    <definedName name="BExQHAW8VHKS49T51EGMDEFC81DR" localSheetId="4" hidden="1">#REF!</definedName>
    <definedName name="BExQHAW8VHKS49T51EGMDEFC81DR" hidden="1">#REF!</definedName>
    <definedName name="BExQKLA0B915G11EYP0LGKQB8ODL" localSheetId="4" hidden="1">#REF!</definedName>
    <definedName name="BExQKLA0B915G11EYP0LGKQB8ODL" hidden="1">#REF!</definedName>
    <definedName name="BExQLG5AXCWH6GNFB7S4E9NC0XD8" localSheetId="4" hidden="1">#REF!</definedName>
    <definedName name="BExQLG5AXCWH6GNFB7S4E9NC0XD8" hidden="1">#REF!</definedName>
    <definedName name="BExRYKGHJYFMG3OBTPAS9UNL5J15" localSheetId="4" hidden="1">#REF!</definedName>
    <definedName name="BExRYKGHJYFMG3OBTPAS9UNL5J15" hidden="1">#REF!</definedName>
    <definedName name="BExRZ0CBUNTQNDTMSP8907Z8IF0K" localSheetId="4" hidden="1">#REF!</definedName>
    <definedName name="BExRZ0CBUNTQNDTMSP8907Z8IF0K" hidden="1">#REF!</definedName>
    <definedName name="BExRZ0N3FY8C4LE3YPIZQIR4508K" localSheetId="4" hidden="1">#REF!</definedName>
    <definedName name="BExRZ0N3FY8C4LE3YPIZQIR4508K" hidden="1">#REF!</definedName>
    <definedName name="BExRZSIJUZLUM5HUXHG88BHOLJ7H" localSheetId="4" hidden="1">#REF!</definedName>
    <definedName name="BExRZSIJUZLUM5HUXHG88BHOLJ7H" hidden="1">#REF!</definedName>
    <definedName name="BExS00WO0YBHHO9HE5UL1UQVAUO1" localSheetId="4" hidden="1">#REF!</definedName>
    <definedName name="BExS00WO0YBHHO9HE5UL1UQVAUO1" hidden="1">#REF!</definedName>
    <definedName name="BExS1UZKA34PAKDSTYYUBNIR4MXF" localSheetId="4" hidden="1">#REF!</definedName>
    <definedName name="BExS1UZKA34PAKDSTYYUBNIR4MXF" hidden="1">#REF!</definedName>
    <definedName name="BExS2IILHQJOER4TPQKFM1V75VCM" localSheetId="4" hidden="1">#REF!</definedName>
    <definedName name="BExS2IILHQJOER4TPQKFM1V75VCM" hidden="1">#REF!</definedName>
    <definedName name="BExS3KFF56GPO2J7TIZ6M5SFJEOG" localSheetId="4" hidden="1">#REF!</definedName>
    <definedName name="BExS3KFF56GPO2J7TIZ6M5SFJEOG" hidden="1">#REF!</definedName>
    <definedName name="BExS3MTPQB1ASW6W43WV8A1SO24G" localSheetId="4" hidden="1">#REF!</definedName>
    <definedName name="BExS3MTPQB1ASW6W43WV8A1SO24G" hidden="1">#REF!</definedName>
    <definedName name="BExS5ECY78OQP7LJF2PSKE3N2FZO" localSheetId="4" hidden="1">#REF!</definedName>
    <definedName name="BExS5ECY78OQP7LJF2PSKE3N2FZO" hidden="1">#REF!</definedName>
    <definedName name="BExS5O3P3VBTXVHEQLBJJTZ44X5E" localSheetId="4" hidden="1">#REF!</definedName>
    <definedName name="BExS5O3P3VBTXVHEQLBJJTZ44X5E" hidden="1">#REF!</definedName>
    <definedName name="BExS6N5XZTR2P0ABPVQHL0D4FBLS" localSheetId="4" hidden="1">#REF!</definedName>
    <definedName name="BExS6N5XZTR2P0ABPVQHL0D4FBLS" hidden="1">#REF!</definedName>
    <definedName name="BExS6S40JMF44ZTMXW3UE4WW9B54" localSheetId="4" hidden="1">[1]HEADER!#REF!</definedName>
    <definedName name="BExS6S40JMF44ZTMXW3UE4WW9B54" hidden="1">[1]HEADER!#REF!</definedName>
    <definedName name="BExS87YIXR3FSLSC8E4XR6RYTRUN" localSheetId="4" hidden="1">#REF!</definedName>
    <definedName name="BExS87YIXR3FSLSC8E4XR6RYTRUN" hidden="1">#REF!</definedName>
    <definedName name="BExS8W34H5WAAGKWSE2I4C1I6104" localSheetId="4" hidden="1">#REF!</definedName>
    <definedName name="BExS8W34H5WAAGKWSE2I4C1I6104" hidden="1">#REF!</definedName>
    <definedName name="BExS9EILFQPGCOS09DV3TPIILJKO" localSheetId="4" hidden="1">#REF!</definedName>
    <definedName name="BExS9EILFQPGCOS09DV3TPIILJKO" hidden="1">#REF!</definedName>
    <definedName name="BExS9EILXG8QHHMVBQ51THPGVRC9" localSheetId="4" hidden="1">#REF!</definedName>
    <definedName name="BExS9EILXG8QHHMVBQ51THPGVRC9" hidden="1">#REF!</definedName>
    <definedName name="BExS9Y5A923VPLNU383NPTZCMFLK" localSheetId="4" hidden="1">#REF!</definedName>
    <definedName name="BExS9Y5A923VPLNU383NPTZCMFLK" hidden="1">#REF!</definedName>
    <definedName name="BExSA2SKTP0TBP4IZ9WSU8O9B6XG" localSheetId="4" hidden="1">#REF!</definedName>
    <definedName name="BExSA2SKTP0TBP4IZ9WSU8O9B6XG" hidden="1">#REF!</definedName>
    <definedName name="BExSAS49U4EAIIC6K381GNCFG2Q7" localSheetId="4" hidden="1">#REF!</definedName>
    <definedName name="BExSAS49U4EAIIC6K381GNCFG2Q7" hidden="1">#REF!</definedName>
    <definedName name="BExSAVKEF8BPDO60U394EW42ASGF" localSheetId="4" hidden="1">#REF!</definedName>
    <definedName name="BExSAVKEF8BPDO60U394EW42ASGF" hidden="1">#REF!</definedName>
    <definedName name="BExSBGE6R3N7T3CT30TA30O65RJY" localSheetId="4" hidden="1">#REF!</definedName>
    <definedName name="BExSBGE6R3N7T3CT30TA30O65RJY" hidden="1">#REF!</definedName>
    <definedName name="BExSDBTP6MPL3CYZZVG8A6AP47KH" localSheetId="4" hidden="1">#REF!</definedName>
    <definedName name="BExSDBTP6MPL3CYZZVG8A6AP47KH" hidden="1">#REF!</definedName>
    <definedName name="BExSH3L8ZU7A9TMERVFAUSWAI7HD" localSheetId="4" hidden="1">#REF!</definedName>
    <definedName name="BExSH3L8ZU7A9TMERVFAUSWAI7HD" hidden="1">#REF!</definedName>
    <definedName name="BExSH6VY0236P5YAREUQ5PG9MV6R" localSheetId="4" hidden="1">#REF!</definedName>
    <definedName name="BExSH6VY0236P5YAREUQ5PG9MV6R" hidden="1">#REF!</definedName>
    <definedName name="BExSH9A9LGHAMMVAUTWYJ7O4I5II" localSheetId="4" hidden="1">#REF!</definedName>
    <definedName name="BExSH9A9LGHAMMVAUTWYJ7O4I5II" hidden="1">#REF!</definedName>
    <definedName name="BExTU9JSAV2531V5PLTFMW5PLVMP" localSheetId="4" hidden="1">#REF!</definedName>
    <definedName name="BExTU9JSAV2531V5PLTFMW5PLVMP" hidden="1">#REF!</definedName>
    <definedName name="BExTW0C5M3IHIGFCS6DO31ROJDSV" localSheetId="4" hidden="1">#REF!</definedName>
    <definedName name="BExTW0C5M3IHIGFCS6DO31ROJDSV" hidden="1">#REF!</definedName>
    <definedName name="BExTXXF2E0CXNIMDX872LQ83S98O" localSheetId="4" hidden="1">#REF!</definedName>
    <definedName name="BExTXXF2E0CXNIMDX872LQ83S98O" hidden="1">#REF!</definedName>
    <definedName name="BExU0FBTXHHGM40O8TBAOH806RGX" localSheetId="4" hidden="1">#REF!</definedName>
    <definedName name="BExU0FBTXHHGM40O8TBAOH806RGX" hidden="1">#REF!</definedName>
    <definedName name="BExU0PIOWVFSB05GOVM1N13YP4AV" localSheetId="4" hidden="1">#REF!</definedName>
    <definedName name="BExU0PIOWVFSB05GOVM1N13YP4AV" hidden="1">#REF!</definedName>
    <definedName name="BExU3DVHUU5IWSYXA8LYY9J6QOJB" localSheetId="4" hidden="1">#REF!</definedName>
    <definedName name="BExU3DVHUU5IWSYXA8LYY9J6QOJB" hidden="1">#REF!</definedName>
    <definedName name="BExU5B96IA3VVRLACDM35XFC0QYY" localSheetId="4" hidden="1">#REF!</definedName>
    <definedName name="BExU5B96IA3VVRLACDM35XFC0QYY" hidden="1">#REF!</definedName>
    <definedName name="BExU5I577AMALET6AIZ4P1LRV9CU" localSheetId="4" hidden="1">[1]ZQZBC_PLN__04_03_10!#REF!</definedName>
    <definedName name="BExU5I577AMALET6AIZ4P1LRV9CU" hidden="1">[1]ZQZBC_PLN__04_03_10!#REF!</definedName>
    <definedName name="BExU5T331OMXVAQHGORJ5T6ZXTYQ" localSheetId="4" hidden="1">#REF!</definedName>
    <definedName name="BExU5T331OMXVAQHGORJ5T6ZXTYQ" hidden="1">#REF!</definedName>
    <definedName name="BExU7EBQBMZVYUSS9YS0I4JESH9L" localSheetId="4" hidden="1">[1]HEADER!#REF!</definedName>
    <definedName name="BExU7EBQBMZVYUSS9YS0I4JESH9L" hidden="1">[1]HEADER!#REF!</definedName>
    <definedName name="BExU7OTEEIFPZNZ7G4E88SL0UMDX" localSheetId="4" hidden="1">#REF!</definedName>
    <definedName name="BExU7OTEEIFPZNZ7G4E88SL0UMDX" hidden="1">#REF!</definedName>
    <definedName name="BExU8K4TIBBKCG98MZWSMZ2YRLKZ" localSheetId="4" hidden="1">#REF!</definedName>
    <definedName name="BExU8K4TIBBKCG98MZWSMZ2YRLKZ" hidden="1">#REF!</definedName>
    <definedName name="BExU93WXV10E2NUUNA12YIITLX4W" localSheetId="4" hidden="1">#REF!</definedName>
    <definedName name="BExU93WXV10E2NUUNA12YIITLX4W" hidden="1">#REF!</definedName>
    <definedName name="BExUABIPZWYZ1QAOWL7313YI3GMH" localSheetId="4" hidden="1">#REF!</definedName>
    <definedName name="BExUABIPZWYZ1QAOWL7313YI3GMH" hidden="1">#REF!</definedName>
    <definedName name="BExUB33EBJ0X2C87S737A15786Y1" localSheetId="4" hidden="1">#REF!</definedName>
    <definedName name="BExUB33EBJ0X2C87S737A15786Y1" hidden="1">#REF!</definedName>
    <definedName name="BExUC9I2YXGSCVE8W0KZ56D3E9UX" localSheetId="4" hidden="1">[1]HEADER!#REF!</definedName>
    <definedName name="BExUC9I2YXGSCVE8W0KZ56D3E9UX" hidden="1">[1]HEADER!#REF!</definedName>
    <definedName name="BExUF21WPW72ZWEVF6KS5K1TAPJV" localSheetId="4" hidden="1">#REF!</definedName>
    <definedName name="BExUF21WPW72ZWEVF6KS5K1TAPJV" hidden="1">#REF!</definedName>
    <definedName name="BExVQBDLSADDXHKCYZD30A70YYOV" localSheetId="4" hidden="1">#REF!</definedName>
    <definedName name="BExVQBDLSADDXHKCYZD30A70YYOV" hidden="1">#REF!</definedName>
    <definedName name="BExVRJA8N4HQXJOAGF74DJ6ID7C0" localSheetId="4" hidden="1">#REF!</definedName>
    <definedName name="BExVRJA8N4HQXJOAGF74DJ6ID7C0" hidden="1">#REF!</definedName>
    <definedName name="BExVRSFEVELSL81MBS07OHQFJGF3" localSheetId="4" hidden="1">#REF!</definedName>
    <definedName name="BExVRSFEVELSL81MBS07OHQFJGF3" hidden="1">#REF!</definedName>
    <definedName name="BExVRSVI383MR6YMJKZG6SJCCOR7" localSheetId="4" hidden="1">#REF!</definedName>
    <definedName name="BExVRSVI383MR6YMJKZG6SJCCOR7" hidden="1">#REF!</definedName>
    <definedName name="BExVSBWQZ595EUUKM647FCG81PNC" localSheetId="4" hidden="1">#REF!</definedName>
    <definedName name="BExVSBWQZ595EUUKM647FCG81PNC" hidden="1">#REF!</definedName>
    <definedName name="BExVSVU74D4UHM1EE8M7XKH475QK" localSheetId="4" hidden="1">#REF!</definedName>
    <definedName name="BExVSVU74D4UHM1EE8M7XKH475QK" hidden="1">#REF!</definedName>
    <definedName name="BExVTE9NXE7WTQ5M5U533PZQ8B72" localSheetId="4" hidden="1">#REF!</definedName>
    <definedName name="BExVTE9NXE7WTQ5M5U533PZQ8B72" hidden="1">#REF!</definedName>
    <definedName name="BExVUEDVBJDA9ZSRBB69T0Q1DAPC" localSheetId="4" hidden="1">#REF!</definedName>
    <definedName name="BExVUEDVBJDA9ZSRBB69T0Q1DAPC" hidden="1">#REF!</definedName>
    <definedName name="BExVV7R3Q55HP3I9G68BGJUKNWJJ" localSheetId="4" hidden="1">#REF!</definedName>
    <definedName name="BExVV7R3Q55HP3I9G68BGJUKNWJJ" hidden="1">#REF!</definedName>
    <definedName name="BExVVIJJ54QBOTP6Q5ACFTY4O2VE" localSheetId="4" hidden="1">#REF!</definedName>
    <definedName name="BExVVIJJ54QBOTP6Q5ACFTY4O2VE" hidden="1">#REF!</definedName>
    <definedName name="BExVVSA3NHNSPJCX2NHRAYFGVW6O" localSheetId="4" hidden="1">#REF!</definedName>
    <definedName name="BExVVSA3NHNSPJCX2NHRAYFGVW6O" hidden="1">#REF!</definedName>
    <definedName name="BExVX0MYY63UM714QLGCV0504A2Q" localSheetId="4" hidden="1">[2]ZQBC_REG_02_08!#REF!</definedName>
    <definedName name="BExVX0MYY63UM714QLGCV0504A2Q" hidden="1">[2]ZQBC_REG_02_08!#REF!</definedName>
    <definedName name="BExVXGDI0UOWJZ7LAFUH458STFOM" localSheetId="4" hidden="1">#REF!</definedName>
    <definedName name="BExVXGDI0UOWJZ7LAFUH458STFOM" hidden="1">#REF!</definedName>
    <definedName name="BExW09IRXJACALU2LJ4F1PP8FNGU" localSheetId="4" hidden="1">#REF!</definedName>
    <definedName name="BExW09IRXJACALU2LJ4F1PP8FNGU" hidden="1">#REF!</definedName>
    <definedName name="BExW0CYYGF0EIC4A3FJ80OX6GA1D" localSheetId="4" hidden="1">#REF!</definedName>
    <definedName name="BExW0CYYGF0EIC4A3FJ80OX6GA1D" hidden="1">#REF!</definedName>
    <definedName name="BExW0ERIW7MD891SN4ESTO8V7WND" localSheetId="4" hidden="1">#REF!</definedName>
    <definedName name="BExW0ERIW7MD891SN4ESTO8V7WND" hidden="1">#REF!</definedName>
    <definedName name="BExW0KLYZY3Q4XDYK76ZJ8T7T6A3" localSheetId="4" hidden="1">#REF!</definedName>
    <definedName name="BExW0KLYZY3Q4XDYK76ZJ8T7T6A3" hidden="1">#REF!</definedName>
    <definedName name="BExW1KKQQUOA71WIDBKWAHFJCH4E" localSheetId="4" hidden="1">#REF!</definedName>
    <definedName name="BExW1KKQQUOA71WIDBKWAHFJCH4E" hidden="1">#REF!</definedName>
    <definedName name="BExW3UOY6B5HLIX3ZQA7XCUJXH5C" localSheetId="4" hidden="1">#REF!</definedName>
    <definedName name="BExW3UOY6B5HLIX3ZQA7XCUJXH5C" hidden="1">#REF!</definedName>
    <definedName name="BExW5MZ9LCOOHDPGAP9C9PAFTZL4" localSheetId="4" hidden="1">#REF!</definedName>
    <definedName name="BExW5MZ9LCOOHDPGAP9C9PAFTZL4" hidden="1">#REF!</definedName>
    <definedName name="BExW6JN5IU0E7FU9O1KD1O9U6HO3" localSheetId="4" hidden="1">#REF!</definedName>
    <definedName name="BExW6JN5IU0E7FU9O1KD1O9U6HO3" hidden="1">#REF!</definedName>
    <definedName name="BExW6P1D4DP1W0DR7LN7CYMEE0L3" localSheetId="4" hidden="1">#REF!</definedName>
    <definedName name="BExW6P1D4DP1W0DR7LN7CYMEE0L3" hidden="1">#REF!</definedName>
    <definedName name="BExW6Q8IQOH4HISK9RWBFV69T8CM" localSheetId="4" hidden="1">#REF!</definedName>
    <definedName name="BExW6Q8IQOH4HISK9RWBFV69T8CM" hidden="1">#REF!</definedName>
    <definedName name="BExW740UQ31HQ06SPMCQUZNBOT6R" localSheetId="4" hidden="1">#REF!</definedName>
    <definedName name="BExW740UQ31HQ06SPMCQUZNBOT6R" hidden="1">#REF!</definedName>
    <definedName name="BExW740UYMAD6KONPKO9C54TNQ48" localSheetId="4" hidden="1">#REF!</definedName>
    <definedName name="BExW740UYMAD6KONPKO9C54TNQ48" hidden="1">#REF!</definedName>
    <definedName name="BExW77X54W95TY08XO8JZN3N4TA9" localSheetId="4" hidden="1">#REF!</definedName>
    <definedName name="BExW77X54W95TY08XO8JZN3N4TA9" hidden="1">#REF!</definedName>
    <definedName name="BExW7GRBCUY0T3PHXMG3WZWM6AH7" localSheetId="4" hidden="1">#REF!</definedName>
    <definedName name="BExW7GRBCUY0T3PHXMG3WZWM6AH7" hidden="1">#REF!</definedName>
    <definedName name="BExW7XE8YORV5U9YS6JJHXEK4EZL" localSheetId="4" hidden="1">[2]ZQBC_REG_02_08!#REF!</definedName>
    <definedName name="BExW7XE8YORV5U9YS6JJHXEK4EZL" hidden="1">[2]ZQBC_REG_02_08!#REF!</definedName>
    <definedName name="BExXMHURO2ILR6OSP9X9MTDZEJG3" localSheetId="4" hidden="1">#REF!</definedName>
    <definedName name="BExXMHURO2ILR6OSP9X9MTDZEJG3" hidden="1">#REF!</definedName>
    <definedName name="BExXO7W9I31XCAGOMJ78WY3VKB2L" localSheetId="4" hidden="1">#REF!</definedName>
    <definedName name="BExXO7W9I31XCAGOMJ78WY3VKB2L" hidden="1">#REF!</definedName>
    <definedName name="BExXQXLI8TDGP7JJ9TJL46VQN221" localSheetId="4" hidden="1">#REF!</definedName>
    <definedName name="BExXQXLI8TDGP7JJ9TJL46VQN221" hidden="1">#REF!</definedName>
    <definedName name="BExXRI4HWZLNIQL25XMAR3DJRSOR" localSheetId="4" hidden="1">#REF!</definedName>
    <definedName name="BExXRI4HWZLNIQL25XMAR3DJRSOR" hidden="1">#REF!</definedName>
    <definedName name="BExXS3JVBAGUVBOWZPVFU7H7AWWO" localSheetId="4" hidden="1">#REF!</definedName>
    <definedName name="BExXS3JVBAGUVBOWZPVFU7H7AWWO" hidden="1">#REF!</definedName>
    <definedName name="BExXTHGB6H9QEFOTMTUYBR92U97B" localSheetId="4" hidden="1">#REF!</definedName>
    <definedName name="BExXTHGB6H9QEFOTMTUYBR92U97B" hidden="1">#REF!</definedName>
    <definedName name="BExXTN5AQJNBGKA3WQUIU6YUEPV4" localSheetId="4" hidden="1">#REF!</definedName>
    <definedName name="BExXTN5AQJNBGKA3WQUIU6YUEPV4" hidden="1">#REF!</definedName>
    <definedName name="BExXTOSJ6KXI5G39YESWA22BMQ4W" localSheetId="4" hidden="1">#REF!</definedName>
    <definedName name="BExXTOSJ6KXI5G39YESWA22BMQ4W" hidden="1">#REF!</definedName>
    <definedName name="BExXUR0B78KK4A9EKD6J2EGZSLV5" localSheetId="4" hidden="1">#REF!</definedName>
    <definedName name="BExXUR0B78KK4A9EKD6J2EGZSLV5" hidden="1">#REF!</definedName>
    <definedName name="BExXV5P0F25GGHB05VV24CHATLO1" localSheetId="4" hidden="1">#REF!</definedName>
    <definedName name="BExXV5P0F25GGHB05VV24CHATLO1" hidden="1">#REF!</definedName>
    <definedName name="BExXVIVRDQP1TVL82ARPY8NU7L4D" localSheetId="4" hidden="1">#REF!</definedName>
    <definedName name="BExXVIVRDQP1TVL82ARPY8NU7L4D" hidden="1">#REF!</definedName>
    <definedName name="BExXWZH2WDU5PY25RYVE874AVWH4" localSheetId="4" hidden="1">#REF!</definedName>
    <definedName name="BExXWZH2WDU5PY25RYVE874AVWH4" hidden="1">#REF!</definedName>
    <definedName name="BExXX67XRSSJPVXF6MQ2SFIGN4Y7" localSheetId="4" hidden="1">#REF!</definedName>
    <definedName name="BExXX67XRSSJPVXF6MQ2SFIGN4Y7" hidden="1">#REF!</definedName>
    <definedName name="BExXXG3ZOCBXIAAIZVCSP0WU65PV" localSheetId="4" hidden="1">#REF!</definedName>
    <definedName name="BExXXG3ZOCBXIAAIZVCSP0WU65PV" hidden="1">#REF!</definedName>
    <definedName name="BExXY913GRTBM5NJHI491SHLI4LP" localSheetId="4" hidden="1">#REF!</definedName>
    <definedName name="BExXY913GRTBM5NJHI491SHLI4LP" hidden="1">#REF!</definedName>
    <definedName name="BExXZNDLYG13GZI4BZC2R95WEK07" localSheetId="4" hidden="1">#REF!</definedName>
    <definedName name="BExXZNDLYG13GZI4BZC2R95WEK07" hidden="1">#REF!</definedName>
    <definedName name="BExXZRQ50KDKQHNGXAIRR8PF7G5Q" localSheetId="4" hidden="1">#REF!</definedName>
    <definedName name="BExXZRQ50KDKQHNGXAIRR8PF7G5Q" hidden="1">#REF!</definedName>
    <definedName name="BExY2N4EY1DZ4L35N43GM0IB2VPK" localSheetId="4" hidden="1">#REF!</definedName>
    <definedName name="BExY2N4EY1DZ4L35N43GM0IB2VPK" hidden="1">#REF!</definedName>
    <definedName name="BExY3MMWXIQSTJWDYYFN0TA1A1SH" localSheetId="4" hidden="1">#REF!</definedName>
    <definedName name="BExY3MMWXIQSTJWDYYFN0TA1A1SH" hidden="1">#REF!</definedName>
    <definedName name="BExY68W65TVGJYVP88U94OZJXW92" localSheetId="4" hidden="1">#REF!</definedName>
    <definedName name="BExY68W65TVGJYVP88U94OZJXW92" hidden="1">#REF!</definedName>
    <definedName name="BExZJQJI4H09EC94GXCLZDAB05VB" localSheetId="4" hidden="1">[1]HEADER!#REF!</definedName>
    <definedName name="BExZJQJI4H09EC94GXCLZDAB05VB" hidden="1">[1]HEADER!#REF!</definedName>
    <definedName name="BExZKR3VJ576YAUQN076B93KO59K" localSheetId="4" hidden="1">#REF!</definedName>
    <definedName name="BExZKR3VJ576YAUQN076B93KO59K" hidden="1">#REF!</definedName>
    <definedName name="BExZKU92AO3Y1O0ER3PXE4B2I6RI" localSheetId="4" hidden="1">#REF!</definedName>
    <definedName name="BExZKU92AO3Y1O0ER3PXE4B2I6RI" hidden="1">#REF!</definedName>
    <definedName name="BExZKUJTD6LL7UXH2TZWJEBIWBK9" localSheetId="4" hidden="1">#REF!</definedName>
    <definedName name="BExZKUJTD6LL7UXH2TZWJEBIWBK9" hidden="1">#REF!</definedName>
    <definedName name="BExZLPV9SS22Q89NOAAPH4KE2NCI" localSheetId="4" hidden="1">#REF!</definedName>
    <definedName name="BExZLPV9SS22Q89NOAAPH4KE2NCI" hidden="1">#REF!</definedName>
    <definedName name="BExZM4US2DP7QFX3MP7L50SP2XOL" localSheetId="4" hidden="1">#REF!</definedName>
    <definedName name="BExZM4US2DP7QFX3MP7L50SP2XOL" hidden="1">#REF!</definedName>
    <definedName name="BExZNQZT1LW9775RO9TLV3BRMJ10" localSheetId="4" hidden="1">#REF!</definedName>
    <definedName name="BExZNQZT1LW9775RO9TLV3BRMJ10" hidden="1">#REF!</definedName>
    <definedName name="BExZO1C4DMHFFBZNZODSP4ZX7HD7" localSheetId="4" hidden="1">#REF!</definedName>
    <definedName name="BExZO1C4DMHFFBZNZODSP4ZX7HD7" hidden="1">#REF!</definedName>
    <definedName name="BExZO99Z8LFFE2OU6KR3GU66ZU0M" localSheetId="4" hidden="1">#REF!</definedName>
    <definedName name="BExZO99Z8LFFE2OU6KR3GU66ZU0M" hidden="1">#REF!</definedName>
    <definedName name="BExZP1QYR0G4BE2GNX7T40PRUWTE" localSheetId="4" hidden="1">#REF!</definedName>
    <definedName name="BExZP1QYR0G4BE2GNX7T40PRUWTE" hidden="1">#REF!</definedName>
    <definedName name="BExZPIOHX3ABCG2YJAIMI6N5FSPL" localSheetId="4" hidden="1">#REF!</definedName>
    <definedName name="BExZPIOHX3ABCG2YJAIMI6N5FSPL" hidden="1">#REF!</definedName>
    <definedName name="BExZSGRVHGXOEDFDQC17GK8OZV7P" localSheetId="4" hidden="1">#REF!</definedName>
    <definedName name="BExZSGRVHGXOEDFDQC17GK8OZV7P" hidden="1">#REF!</definedName>
    <definedName name="BExZTDQR50ZLG9SHW463LMV4I9EF" localSheetId="4" hidden="1">#REF!</definedName>
    <definedName name="BExZTDQR50ZLG9SHW463LMV4I9EF" hidden="1">#REF!</definedName>
    <definedName name="BExZTUZ96GGOOTAQJ1EXWAKRHOBY" localSheetId="4" hidden="1">#REF!</definedName>
    <definedName name="BExZTUZ96GGOOTAQJ1EXWAKRHOBY" hidden="1">#REF!</definedName>
    <definedName name="BExZWW2CJYV8V7QB41EBGP2YM5OG" localSheetId="4" hidden="1">#REF!</definedName>
    <definedName name="BExZWW2CJYV8V7QB41EBGP2YM5OG" hidden="1">#REF!</definedName>
    <definedName name="BExZXDLHT6EX4OUX2SOHWODQ9KYG" localSheetId="4" hidden="1">#REF!</definedName>
    <definedName name="BExZXDLHT6EX4OUX2SOHWODQ9KYG" hidden="1">#REF!</definedName>
    <definedName name="BExZXIP1B5HNFGA7PQFHUGX95789" localSheetId="4" hidden="1">#REF!</definedName>
    <definedName name="BExZXIP1B5HNFGA7PQFHUGX95789" hidden="1">#REF!</definedName>
    <definedName name="BExZXIZTS8GLF0ST0UI7OYJ03SUP" localSheetId="4" hidden="1">#REF!</definedName>
    <definedName name="BExZXIZTS8GLF0ST0UI7OYJ03SUP" hidden="1">#REF!</definedName>
    <definedName name="BExZYDPO844NEHFICNS2ASEB40T4" localSheetId="4" hidden="1">#REF!</definedName>
    <definedName name="BExZYDPO844NEHFICNS2ASEB40T4" hidden="1">#REF!</definedName>
    <definedName name="BExZZ3HGNEG3YX1H9M9DVR5C2JO2" localSheetId="4" hidden="1">#REF!</definedName>
    <definedName name="BExZZ3HGNEG3YX1H9M9DVR5C2JO2" hidden="1">#REF!</definedName>
    <definedName name="Country">[3]Setup!$C$11</definedName>
    <definedName name="Currency">[3]Setup!$C$15</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"05/17/2017 04:29:48"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ag01_as">[4]en!$A$1:$AG$131</definedName>
    <definedName name="pag01_en">[5]en!$A$1:$AG$131</definedName>
    <definedName name="pag01_fr" localSheetId="4">#REF!</definedName>
    <definedName name="pag01_fr">#REF!</definedName>
    <definedName name="pag01_ge">[6]de!$A$1:$AG$65</definedName>
    <definedName name="pag02_en" localSheetId="4">[5]en!#REF!</definedName>
    <definedName name="pag02_en">[5]en!#REF!</definedName>
    <definedName name="pag02_fr" localSheetId="4">#REF!</definedName>
    <definedName name="pag02_fr">#REF!</definedName>
    <definedName name="pag02_ge" localSheetId="4">[6]de!#REF!</definedName>
    <definedName name="pag02_ge">[6]de!#REF!</definedName>
    <definedName name="pag03_en" localSheetId="4">[5]en!#REF!</definedName>
    <definedName name="pag03_en">[5]en!#REF!</definedName>
    <definedName name="pag03_fr">[6]fr!$A$66:$AG$130</definedName>
    <definedName name="pag03_ge">[6]de!$A$66:$AG$130</definedName>
    <definedName name="pag04_en">[5]en!$A$132:$AG$195</definedName>
    <definedName name="pag04_fr" localSheetId="4">#REF!</definedName>
    <definedName name="pag04_fr">#REF!</definedName>
    <definedName name="pag04_ge">[6]de!$A$131:$AG$195</definedName>
    <definedName name="pag05_en">[5]en!$A$196:$AG$260</definedName>
    <definedName name="pag05_fr" localSheetId="4">#REF!</definedName>
    <definedName name="pag05_fr">#REF!</definedName>
    <definedName name="pag05_ge">[6]de!$A$196:$AG$260</definedName>
    <definedName name="pag06_en">[5]en!$A$261:$AG$325</definedName>
    <definedName name="pag06_fr" localSheetId="4">#REF!</definedName>
    <definedName name="pag06_fr">#REF!</definedName>
    <definedName name="pag06_ge">[6]de!$A$261:$AG$325</definedName>
    <definedName name="pag07_en">[5]en!$A$326:$AG$390</definedName>
    <definedName name="pag07_fr" localSheetId="4">#REF!</definedName>
    <definedName name="pag07_fr">#REF!</definedName>
    <definedName name="pag07_ge">[6]de!$A$326:$AG$390</definedName>
    <definedName name="pag08_en">[5]en!$A$391:$AG$455</definedName>
    <definedName name="pag08_fr" localSheetId="4">#REF!</definedName>
    <definedName name="pag08_fr">#REF!</definedName>
    <definedName name="pag08_ge">[6]de!$A$391:$AG$455</definedName>
    <definedName name="pag09_en">[5]en!$A$456:$AG$520</definedName>
    <definedName name="pag09_fr" localSheetId="4">#REF!</definedName>
    <definedName name="pag09_fr">#REF!</definedName>
    <definedName name="pag09_ge">[6]de!$A$456:$AG$520</definedName>
    <definedName name="pag10_en">[5]en!$A$521:$AG$585</definedName>
    <definedName name="pag10_fr" localSheetId="4">#REF!</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 localSheetId="4">#REF!</definedName>
    <definedName name="tab00_fr">#REF!</definedName>
    <definedName name="tab00_ge" localSheetId="4">#REF!</definedName>
    <definedName name="tab00_ge">#REF!</definedName>
    <definedName name="tab01_en" localSheetId="4">[5]en!#REF!</definedName>
    <definedName name="tab01_en">[5]en!#REF!</definedName>
    <definedName name="tab01_fr" localSheetId="4">#REF!</definedName>
    <definedName name="tab01_fr">#REF!</definedName>
    <definedName name="tab01_ge" localSheetId="4">#REF!</definedName>
    <definedName name="tab01_ge">#REF!</definedName>
    <definedName name="tab02_en">[5]en!$A$132:$AG$156</definedName>
    <definedName name="tab02_fr" localSheetId="4">#REF!</definedName>
    <definedName name="tab02_fr">#REF!</definedName>
    <definedName name="tab02_ge" localSheetId="4">#REF!</definedName>
    <definedName name="tab02_ge">#REF!</definedName>
    <definedName name="tab03_en">[5]en!$A$161:$AG$184</definedName>
    <definedName name="tab03_fr" localSheetId="4">#REF!</definedName>
    <definedName name="tab03_fr">#REF!</definedName>
    <definedName name="tab03_ge" localSheetId="4">#REF!</definedName>
    <definedName name="tab03_ge">#REF!</definedName>
    <definedName name="tab04_en">[5]en!$A$197:$AG$236</definedName>
    <definedName name="tab04_fr" localSheetId="4">#REF!</definedName>
    <definedName name="tab04_fr">#REF!</definedName>
    <definedName name="tab04_ge" localSheetId="4">#REF!</definedName>
    <definedName name="tab04_ge">#REF!</definedName>
    <definedName name="tab05_en">[5]en!$A$262:$AG$302</definedName>
    <definedName name="tab05_fr" localSheetId="4">#REF!</definedName>
    <definedName name="tab05_fr">#REF!</definedName>
    <definedName name="tab05_ge" localSheetId="4">#REF!</definedName>
    <definedName name="tab05_ge">#REF!</definedName>
    <definedName name="tab06_en">[5]en!$A$327:$AG$361</definedName>
    <definedName name="tab06_fr" localSheetId="4">#REF!</definedName>
    <definedName name="tab06_fr">#REF!</definedName>
    <definedName name="tab06_ge" localSheetId="4">#REF!</definedName>
    <definedName name="tab06_ge">#REF!</definedName>
    <definedName name="tab07_en">[5]en!$A$366:$AG$389</definedName>
    <definedName name="tab07_fr" localSheetId="4">#REF!</definedName>
    <definedName name="tab07_fr">#REF!</definedName>
    <definedName name="tab07_ge" localSheetId="4">#REF!</definedName>
    <definedName name="tab07_ge">#REF!</definedName>
    <definedName name="tab08_en">[5]en!$A$392:$AG$419</definedName>
    <definedName name="tab08_fr" localSheetId="4">#REF!</definedName>
    <definedName name="tab08_fr">#REF!</definedName>
    <definedName name="tab08_ge" localSheetId="4">#REF!</definedName>
    <definedName name="tab08_ge">#REF!</definedName>
    <definedName name="tab09_en">[5]en!$A$424:$AG$448</definedName>
    <definedName name="tab09_fr" localSheetId="4">#REF!</definedName>
    <definedName name="tab09_fr">#REF!</definedName>
    <definedName name="tab09_ge" localSheetId="4">#REF!</definedName>
    <definedName name="tab09_ge">#REF!</definedName>
    <definedName name="tab10_en">[5]en!$A$457:$AG$495</definedName>
    <definedName name="tab10_fr" localSheetId="4">#REF!</definedName>
    <definedName name="tab10_fr">#REF!</definedName>
    <definedName name="tab10_ge" localSheetId="4">#REF!</definedName>
    <definedName name="tab10_ge">#REF!</definedName>
    <definedName name="tab11_en">[5]en!$A$522:$AG$550</definedName>
    <definedName name="tab11_fr" localSheetId="4">#REF!</definedName>
    <definedName name="tab11_fr">#REF!</definedName>
    <definedName name="tab11_ge" localSheetId="4">#REF!</definedName>
    <definedName name="tab11_ge">#REF!</definedName>
    <definedName name="tab12_en">[5]en!$A$555:$AG$572</definedName>
    <definedName name="tab12_fr" localSheetId="4">#REF!</definedName>
    <definedName name="tab12_fr">#REF!</definedName>
    <definedName name="tab12_ge" localSheetId="4">#REF!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H26" i="27"/>
  <c r="H19" i="27"/>
  <c r="H17" i="27"/>
  <c r="H30" i="27" s="1"/>
  <c r="H32" i="27" s="1"/>
  <c r="H15" i="27"/>
  <c r="H14" i="27"/>
  <c r="H13" i="27"/>
  <c r="H24" i="27" l="1"/>
  <c r="H31" i="27"/>
  <c r="H33" i="27" s="1"/>
  <c r="F26" i="2"/>
  <c r="F19" i="27"/>
  <c r="F17" i="27"/>
  <c r="F31" i="27" s="1"/>
  <c r="F33" i="27" s="1"/>
  <c r="F38" i="27" s="1"/>
  <c r="F15" i="27"/>
  <c r="F14" i="27"/>
  <c r="F13" i="27"/>
  <c r="F24" i="27" l="1"/>
  <c r="F30" i="27"/>
  <c r="F32" i="27" s="1"/>
  <c r="F37" i="27" s="1"/>
  <c r="D19" i="27" l="1"/>
  <c r="D17" i="27"/>
  <c r="G51" i="27"/>
  <c r="H51" i="27" s="1"/>
  <c r="E51" i="27"/>
  <c r="F51" i="27" s="1"/>
  <c r="C51" i="27"/>
  <c r="D51" i="27" s="1"/>
  <c r="G50" i="27"/>
  <c r="H50" i="27" s="1"/>
  <c r="E50" i="27"/>
  <c r="F50" i="27" s="1"/>
  <c r="C50" i="27"/>
  <c r="D50" i="27" s="1"/>
  <c r="G49" i="27"/>
  <c r="H49" i="27" s="1"/>
  <c r="E49" i="27"/>
  <c r="F49" i="27" s="1"/>
  <c r="C49" i="27"/>
  <c r="D49" i="27" s="1"/>
  <c r="G48" i="27"/>
  <c r="H48" i="27" s="1"/>
  <c r="E48" i="27"/>
  <c r="F48" i="27" s="1"/>
  <c r="C48" i="27"/>
  <c r="D48" i="27" s="1"/>
  <c r="H47" i="27"/>
  <c r="F47" i="27"/>
  <c r="D47" i="27"/>
  <c r="H38" i="27"/>
  <c r="H43" i="27" s="1"/>
  <c r="H37" i="27"/>
  <c r="G26" i="27"/>
  <c r="F26" i="27"/>
  <c r="E26" i="27"/>
  <c r="D26" i="27"/>
  <c r="C26" i="27"/>
  <c r="G19" i="27"/>
  <c r="E19" i="27"/>
  <c r="C19" i="27"/>
  <c r="C17" i="27"/>
  <c r="E15" i="27"/>
  <c r="E14" i="27"/>
  <c r="G15" i="27" s="1"/>
  <c r="G13" i="27"/>
  <c r="E13" i="27"/>
  <c r="H52" i="27" l="1"/>
  <c r="E52" i="27"/>
  <c r="E17" i="27"/>
  <c r="E24" i="27" s="1"/>
  <c r="D52" i="27"/>
  <c r="F52" i="27"/>
  <c r="G14" i="27"/>
  <c r="G17" i="27" s="1"/>
  <c r="C52" i="27"/>
  <c r="G52" i="27"/>
  <c r="D24" i="27"/>
  <c r="F43" i="27" s="1"/>
  <c r="D31" i="27"/>
  <c r="D33" i="27" s="1"/>
  <c r="D38" i="27" s="1"/>
  <c r="D43" i="27" s="1"/>
  <c r="D30" i="27"/>
  <c r="D32" i="27" s="1"/>
  <c r="D37" i="27" s="1"/>
  <c r="E30" i="27"/>
  <c r="E32" i="27" s="1"/>
  <c r="E37" i="27" s="1"/>
  <c r="E31" i="27"/>
  <c r="C30" i="27"/>
  <c r="C32" i="27" s="1"/>
  <c r="C37" i="27" s="1"/>
  <c r="C31" i="27"/>
  <c r="C33" i="27" s="1"/>
  <c r="C38" i="27" s="1"/>
  <c r="C43" i="27" s="1"/>
  <c r="C24" i="27"/>
  <c r="G24" i="27" l="1"/>
  <c r="G30" i="27"/>
  <c r="G32" i="27" s="1"/>
  <c r="G37" i="27" s="1"/>
  <c r="G31" i="27"/>
  <c r="G33" i="27" s="1"/>
  <c r="G38" i="27" s="1"/>
  <c r="G43" i="27" s="1"/>
  <c r="E33" i="27"/>
  <c r="E38" i="27" s="1"/>
  <c r="E43" i="27" s="1"/>
  <c r="D26" i="2" l="1"/>
  <c r="E26" i="2"/>
  <c r="C26" i="2"/>
  <c r="F15" i="9" l="1"/>
  <c r="D15" i="9"/>
  <c r="C15" i="9" l="1"/>
  <c r="E15" i="9"/>
  <c r="G15" i="9"/>
  <c r="E18" i="9" l="1"/>
  <c r="C16" i="11" l="1"/>
  <c r="C10" i="11"/>
  <c r="C9" i="11" l="1"/>
  <c r="C33" i="11" s="1"/>
  <c r="C10" i="12" l="1"/>
  <c r="D33" i="11"/>
  <c r="D10" i="12" s="1"/>
  <c r="G26" i="2" l="1"/>
  <c r="G13" i="2" l="1"/>
  <c r="E13" i="2"/>
  <c r="G14" i="2" s="1"/>
  <c r="E51" i="2" l="1"/>
  <c r="E50" i="2"/>
  <c r="E49" i="2"/>
  <c r="E48" i="2"/>
  <c r="F52" i="2" s="1"/>
  <c r="E19" i="2"/>
  <c r="E52" i="2" l="1"/>
  <c r="E9" i="12" s="1"/>
  <c r="E52" i="9" l="1"/>
  <c r="E49" i="9"/>
  <c r="E48" i="9"/>
  <c r="E47" i="9"/>
  <c r="E46" i="9"/>
  <c r="E45" i="9"/>
  <c r="E32" i="9"/>
  <c r="E34" i="9" s="1"/>
  <c r="E37" i="9" s="1"/>
  <c r="E39" i="9" s="1"/>
  <c r="E16" i="9"/>
  <c r="E40" i="9" l="1"/>
  <c r="E24" i="9" s="1"/>
  <c r="F39" i="9"/>
  <c r="F40" i="9" s="1"/>
  <c r="F24" i="9" s="1"/>
  <c r="F22" i="9" s="1"/>
  <c r="E20" i="12"/>
  <c r="E54" i="9"/>
  <c r="E56" i="9" s="1"/>
  <c r="E42" i="9" s="1"/>
  <c r="E22" i="9" s="1"/>
  <c r="E13" i="9" s="1"/>
  <c r="E20" i="9" s="1"/>
  <c r="E8" i="12" s="1"/>
  <c r="E12" i="12" s="1"/>
  <c r="F9" i="12"/>
  <c r="F13" i="9" l="1"/>
  <c r="F20" i="9" s="1"/>
  <c r="F8" i="12" s="1"/>
  <c r="F12" i="12" s="1"/>
  <c r="E21" i="12"/>
  <c r="E14" i="12"/>
  <c r="G15" i="12" s="1"/>
  <c r="G49" i="9" l="1"/>
  <c r="E16" i="11" l="1"/>
  <c r="E10" i="11"/>
  <c r="E9" i="11" l="1"/>
  <c r="G18" i="9"/>
  <c r="C18" i="9"/>
  <c r="G52" i="9" l="1"/>
  <c r="C32" i="9"/>
  <c r="C34" i="9" s="1"/>
  <c r="C37" i="9" s="1"/>
  <c r="C39" i="9" l="1"/>
  <c r="C40" i="9" l="1"/>
  <c r="D39" i="9"/>
  <c r="D40" i="9" s="1"/>
  <c r="G32" i="9"/>
  <c r="G34" i="9" s="1"/>
  <c r="G37" i="9" s="1"/>
  <c r="G48" i="9"/>
  <c r="C48" i="9"/>
  <c r="G47" i="9"/>
  <c r="C47" i="9"/>
  <c r="G46" i="9"/>
  <c r="C46" i="9"/>
  <c r="G45" i="9"/>
  <c r="C45" i="9"/>
  <c r="C49" i="9" l="1"/>
  <c r="C52" i="9"/>
  <c r="G39" i="9"/>
  <c r="G40" i="9" s="1"/>
  <c r="C54" i="9" l="1"/>
  <c r="C56" i="9" l="1"/>
  <c r="G16" i="9" l="1"/>
  <c r="C16" i="9"/>
  <c r="G54" i="9" l="1"/>
  <c r="C42" i="9"/>
  <c r="G56" i="9" l="1"/>
  <c r="G42" i="9" s="1"/>
  <c r="D24" i="9"/>
  <c r="D22" i="9" s="1"/>
  <c r="D13" i="9" s="1"/>
  <c r="D20" i="9" s="1"/>
  <c r="G24" i="9"/>
  <c r="G22" i="9" s="1"/>
  <c r="G13" i="9" s="1"/>
  <c r="G20" i="9" s="1"/>
  <c r="C24" i="9"/>
  <c r="C22" i="9" s="1"/>
  <c r="C13" i="9" s="1"/>
  <c r="C20" i="9" l="1"/>
  <c r="C19" i="2" l="1"/>
  <c r="G19" i="2"/>
  <c r="E15" i="2"/>
  <c r="E14" i="2"/>
  <c r="G15" i="2" l="1"/>
  <c r="E33" i="11" l="1"/>
  <c r="E10" i="12" l="1"/>
  <c r="F33" i="11"/>
  <c r="G51" i="2"/>
  <c r="C51" i="2"/>
  <c r="G50" i="2" l="1"/>
  <c r="C50" i="2"/>
  <c r="G49" i="2"/>
  <c r="C49" i="2"/>
  <c r="C48" i="2"/>
  <c r="D52" i="2" s="1"/>
  <c r="F10" i="12" l="1"/>
  <c r="G20" i="12" l="1"/>
  <c r="G14" i="12" s="1"/>
  <c r="C20" i="12"/>
  <c r="C21" i="12" s="1"/>
  <c r="G21" i="12" l="1"/>
  <c r="C14" i="12"/>
  <c r="E15" i="12" s="1"/>
  <c r="E17" i="12" s="1"/>
  <c r="E18" i="12" s="1"/>
  <c r="D8" i="12"/>
  <c r="F23" i="12" l="1"/>
  <c r="E23" i="12"/>
  <c r="C8" i="12"/>
  <c r="E24" i="12" l="1"/>
  <c r="E58" i="9"/>
  <c r="E27" i="12"/>
  <c r="E9" i="2" s="1"/>
  <c r="E17" i="2" s="1"/>
  <c r="F58" i="9"/>
  <c r="F59" i="9" s="1"/>
  <c r="F61" i="9" s="1"/>
  <c r="F60" i="9" s="1"/>
  <c r="F27" i="12"/>
  <c r="F9" i="2" s="1"/>
  <c r="F17" i="2" s="1"/>
  <c r="F24" i="12"/>
  <c r="G48" i="2"/>
  <c r="E31" i="2" l="1"/>
  <c r="E30" i="2"/>
  <c r="F30" i="2"/>
  <c r="F24" i="2"/>
  <c r="F31" i="2"/>
  <c r="G8" i="12"/>
  <c r="D9" i="12" l="1"/>
  <c r="D12" i="12" l="1"/>
  <c r="C52" i="2" l="1"/>
  <c r="C9" i="12" s="1"/>
  <c r="C12" i="12" s="1"/>
  <c r="C17" i="12" s="1"/>
  <c r="C18" i="12" s="1"/>
  <c r="C23" i="12" l="1"/>
  <c r="C24" i="12" s="1"/>
  <c r="D23" i="12"/>
  <c r="E59" i="9"/>
  <c r="E61" i="9" s="1"/>
  <c r="E60" i="9" s="1"/>
  <c r="C27" i="12" l="1"/>
  <c r="C9" i="2"/>
  <c r="C17" i="2" s="1"/>
  <c r="C58" i="9"/>
  <c r="C59" i="9" s="1"/>
  <c r="C61" i="9" s="1"/>
  <c r="C60" i="9" s="1"/>
  <c r="D27" i="12"/>
  <c r="D9" i="2" s="1"/>
  <c r="D17" i="2" s="1"/>
  <c r="D24" i="12"/>
  <c r="D58" i="9"/>
  <c r="D59" i="9" s="1"/>
  <c r="D61" i="9" s="1"/>
  <c r="D60" i="9" s="1"/>
  <c r="E24" i="2"/>
  <c r="C30" i="2" l="1"/>
  <c r="C32" i="2" s="1"/>
  <c r="C24" i="2"/>
  <c r="D24" i="2"/>
  <c r="F33" i="2" s="1"/>
  <c r="F38" i="2" s="1"/>
  <c r="F43" i="2" s="1"/>
  <c r="D31" i="2"/>
  <c r="D33" i="2" s="1"/>
  <c r="D38" i="2" s="1"/>
  <c r="D43" i="2" s="1"/>
  <c r="D30" i="2"/>
  <c r="D32" i="2" s="1"/>
  <c r="F32" i="2"/>
  <c r="E32" i="2"/>
  <c r="E37" i="2" s="1"/>
  <c r="C31" i="2"/>
  <c r="C33" i="2" s="1"/>
  <c r="G52" i="2"/>
  <c r="G9" i="12" s="1"/>
  <c r="G12" i="12" s="1"/>
  <c r="G17" i="12" s="1"/>
  <c r="G18" i="12" s="1"/>
  <c r="G23" i="12" s="1"/>
  <c r="F44" i="2" l="1"/>
  <c r="E33" i="2"/>
  <c r="E38" i="2" s="1"/>
  <c r="E43" i="2" s="1"/>
  <c r="C38" i="2"/>
  <c r="C43" i="2" s="1"/>
  <c r="C37" i="2"/>
  <c r="G24" i="12"/>
  <c r="G27" i="12"/>
  <c r="G17" i="2" s="1"/>
  <c r="G58" i="9"/>
  <c r="G59" i="9" s="1"/>
  <c r="G31" i="2" l="1"/>
  <c r="G30" i="2"/>
  <c r="E44" i="2"/>
  <c r="G61" i="9"/>
  <c r="G60" i="9" s="1"/>
  <c r="G24" i="2"/>
  <c r="G33" i="2" l="1"/>
  <c r="G38" i="2" l="1"/>
  <c r="G32" i="2"/>
  <c r="G37" i="2" s="1"/>
  <c r="G43" i="2" l="1"/>
  <c r="G44" i="2" s="1"/>
</calcChain>
</file>

<file path=xl/sharedStrings.xml><?xml version="1.0" encoding="utf-8"?>
<sst xmlns="http://schemas.openxmlformats.org/spreadsheetml/2006/main" count="598" uniqueCount="364">
  <si>
    <t>Izdevumu pieauguma nosacījums</t>
  </si>
  <si>
    <t>Expenditure rule</t>
  </si>
  <si>
    <t>(milj. eiro)</t>
  </si>
  <si>
    <t>(million euro)</t>
  </si>
  <si>
    <t>x</t>
  </si>
  <si>
    <t>10-year average potential GDP growth (t-5, t+4)</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</si>
  <si>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</si>
  <si>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</si>
  <si>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</si>
  <si>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</si>
  <si>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</si>
  <si>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Vispārējās valdības budžeta faktiskā strukturālā bilance</t>
  </si>
  <si>
    <t>Gada novirze, % no IKP</t>
  </si>
  <si>
    <t>Gada novirze</t>
  </si>
  <si>
    <t>Uzkrātā bilanču noviržu summa visiem gadiem, sākot no 2013.gada</t>
  </si>
  <si>
    <t>Uzkrātā bilanču noviržu summa visiem gadiem, sākot no 2013.gada, % no IKP</t>
  </si>
  <si>
    <t>FDL 11.panta nosacījums, % no IKP</t>
  </si>
  <si>
    <t>1.</t>
  </si>
  <si>
    <t>IKP, faktiskajās cenās</t>
  </si>
  <si>
    <t>GDP, nominal prices</t>
  </si>
  <si>
    <t>2.</t>
  </si>
  <si>
    <t>2.1.</t>
  </si>
  <si>
    <t>2.2.</t>
  </si>
  <si>
    <t>2.3.1.</t>
  </si>
  <si>
    <t>2.3.2.</t>
  </si>
  <si>
    <t>Procentu maksājumi, D.41</t>
  </si>
  <si>
    <t>BPKV, t-1, P.51</t>
  </si>
  <si>
    <t>BPKV, t-2, P.51</t>
  </si>
  <si>
    <t>BPKV, t-3, P.51</t>
  </si>
  <si>
    <t>2.3.3.</t>
  </si>
  <si>
    <t>2.3.4.</t>
  </si>
  <si>
    <t>Interest expenditure, D.41</t>
  </si>
  <si>
    <t>GFCF, t-1, P.51</t>
  </si>
  <si>
    <t>GFCF, t-2, P.51</t>
  </si>
  <si>
    <t>GFCF, t-3, P.51</t>
  </si>
  <si>
    <t>Smoothed total expenditures (TE) (nominal)</t>
  </si>
  <si>
    <t>3.= 2.-2.1.-2.2.-2.3.1.+ vidējais/average [2.3.1., 2.3.2., 2.3.3., 2.3.4.]</t>
  </si>
  <si>
    <t>Izlīdzinātie kopējie izdevumi (nominālie)</t>
  </si>
  <si>
    <t>Nediskrecionāras bezdarba izmaiņas</t>
  </si>
  <si>
    <t>Bezdarba līmenis, %</t>
  </si>
  <si>
    <t>Bezdarba līmenis, kas neietekmē algu, %</t>
  </si>
  <si>
    <t>4.1.</t>
  </si>
  <si>
    <t>4.2.</t>
  </si>
  <si>
    <t>4.3.</t>
  </si>
  <si>
    <t>Kopējie bezdarba pabalstu izdevumi</t>
  </si>
  <si>
    <t>5.</t>
  </si>
  <si>
    <t>Non-discretionary change in unemployment</t>
  </si>
  <si>
    <t>Unemployment rate</t>
  </si>
  <si>
    <t xml:space="preserve">NAWRU </t>
  </si>
  <si>
    <t>Total unemployment benefit expenditure</t>
  </si>
  <si>
    <t>Discretionary revenue measures change</t>
  </si>
  <si>
    <t>Nominālo koriģēto kopējo izdevumu pieaugums, %</t>
  </si>
  <si>
    <t>Reālo koriģēto izdevumu pieaugums, %</t>
  </si>
  <si>
    <t>8.</t>
  </si>
  <si>
    <t>10. = vidējais/average [t-4, t-3, ... t+4, t+5]</t>
  </si>
  <si>
    <r>
      <t xml:space="preserve">Potenciālā IKP pieaugums (10 gadu vidējais), % </t>
    </r>
    <r>
      <rPr>
        <i/>
        <sz val="11"/>
        <rFont val="Times New Roman"/>
        <family val="1"/>
        <charset val="204"/>
      </rPr>
      <t>(FM/FDP dati)</t>
    </r>
  </si>
  <si>
    <t>4. = 4.3. * (4.1.-4.2.) / 4.1.</t>
  </si>
  <si>
    <t>11.</t>
  </si>
  <si>
    <t>12.</t>
  </si>
  <si>
    <t>Novirze, % no IKP</t>
  </si>
  <si>
    <t>18.</t>
  </si>
  <si>
    <t>19.</t>
  </si>
  <si>
    <t>21.</t>
  </si>
  <si>
    <t>22.</t>
  </si>
  <si>
    <t>Vispārējās valdības kopējie izdevumi, pēc izdevuma nosacījuma, t.i. ja kopējo izdevumu pieaugums = potenciālais izdevumu pieaugums</t>
  </si>
  <si>
    <t>Vispārējās valdības kopējie ieņēmumi, TR</t>
  </si>
  <si>
    <t>Valsts budžeta ieņēmumi (naudas plūsmas metode)</t>
  </si>
  <si>
    <t>Pašvaldību budžetu bilance</t>
  </si>
  <si>
    <t>No valsts budžeta daļēji atvasināto publisko personu un budžeta nefinansētu budžeta iestāžu budžetu bilance</t>
  </si>
  <si>
    <t>EKS korekcijas</t>
  </si>
  <si>
    <t>Deviation in % of GDP</t>
  </si>
  <si>
    <t>GG total expenditures according to expenditure rule</t>
  </si>
  <si>
    <t>GG total revenue</t>
  </si>
  <si>
    <t>State budget revenue (cash-flow)</t>
  </si>
  <si>
    <t>Local government budget balance</t>
  </si>
  <si>
    <t>Derived public persons budget balance</t>
  </si>
  <si>
    <t>ESA corrections</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</si>
  <si>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</si>
  <si>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</si>
  <si>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</si>
  <si>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</si>
  <si>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</si>
  <si>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</si>
  <si>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</si>
  <si>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</si>
  <si>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</si>
  <si>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</si>
  <si>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</si>
  <si>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</si>
  <si>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</si>
  <si>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</si>
  <si>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</si>
  <si>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</si>
  <si>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</si>
  <si>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</si>
  <si>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</si>
  <si>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</si>
  <si>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</si>
  <si>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</si>
  <si>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</si>
  <si>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</si>
  <si>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</si>
  <si>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</si>
  <si>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</si>
  <si>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</si>
  <si>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</si>
  <si>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</si>
  <si>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</si>
  <si>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</si>
  <si>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</si>
  <si>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</si>
  <si>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</si>
  <si>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</si>
  <si>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</si>
  <si>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</si>
  <si>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</si>
  <si>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</si>
  <si>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</si>
  <si>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</si>
  <si>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</si>
  <si>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</si>
  <si>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</si>
  <si>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</si>
  <si>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</si>
  <si>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</si>
  <si>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</si>
  <si>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</si>
  <si>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</si>
  <si>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</si>
  <si>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</si>
  <si>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</si>
  <si>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</si>
  <si>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</si>
  <si>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</si>
  <si>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</si>
  <si>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</si>
  <si>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</si>
  <si>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Vispārējās valdības strukturālā bilance atbilstoši stingrākajam fiskālajam nosacījumam</t>
  </si>
  <si>
    <t>Vispārējās valdības budžeta bilance atbilstoši stingrākajam fiskālajam nosacījumam</t>
  </si>
  <si>
    <t>13. = 13.1. + 13.2. + 13.3.</t>
  </si>
  <si>
    <t>13.1.</t>
  </si>
  <si>
    <t>13.2.</t>
  </si>
  <si>
    <t>13.3.</t>
  </si>
  <si>
    <t>14.</t>
  </si>
  <si>
    <t>7. = 18.</t>
  </si>
  <si>
    <t>17.</t>
  </si>
  <si>
    <t>Vispārējās valdības strukturālā bilance atbilstoši stingrākajam fiskālajam nosacījumam, % no IKP</t>
  </si>
  <si>
    <t>Vispārējās valdības budžeta bilance atbilstoši stingrākajam fiskālajam nosacījumam, % no IKP</t>
  </si>
  <si>
    <t>Rādītājs</t>
  </si>
  <si>
    <t>Item</t>
  </si>
  <si>
    <t>No; formula</t>
  </si>
  <si>
    <t>State budget expenditure according to the expenditure rule</t>
  </si>
  <si>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</si>
  <si>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</si>
  <si>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</si>
  <si>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</si>
  <si>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Vispārējās valdības kopējie izdevumi, TE, koriģēti atbilstoši izvēlētajam stingrākajam nosacījumam</t>
  </si>
  <si>
    <t>GG total expenditure, TE, adjusted in accordance with the stricktest rule applied</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</si>
  <si>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</si>
  <si>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</si>
  <si>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</si>
  <si>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</si>
  <si>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</si>
  <si>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</si>
  <si>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</si>
  <si>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</si>
  <si>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</si>
  <si>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</si>
  <si>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</si>
  <si>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</si>
  <si>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</si>
  <si>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</si>
  <si>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</si>
  <si>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</si>
  <si>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</si>
  <si>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</si>
  <si>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</si>
  <si>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</si>
  <si>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</si>
  <si>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</si>
  <si>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</si>
  <si>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</si>
  <si>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</si>
  <si>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</si>
  <si>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</si>
  <si>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</si>
  <si>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</si>
  <si>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</si>
  <si>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</si>
  <si>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</si>
  <si>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</si>
  <si>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5. = 10. - 7. - 6.</t>
  </si>
  <si>
    <t>30.</t>
  </si>
  <si>
    <t>33.</t>
  </si>
  <si>
    <t xml:space="preserve">Actual structural general government
budget balance, % of GDP </t>
  </si>
  <si>
    <t>Actual structural general government
budget balance</t>
  </si>
  <si>
    <t>Minimālā plānojamā vispārējās valdības budžeta strukturālā bilance, % no IKP</t>
  </si>
  <si>
    <t>Minimālā plānojamā vispārējās valdības budžeta strukturālā bilance</t>
  </si>
  <si>
    <t>Minimum planned structural general
government budget, % of GDP</t>
  </si>
  <si>
    <t>Minimum planned structural general
government budget balance</t>
  </si>
  <si>
    <t>Deviation from plan for the year</t>
  </si>
  <si>
    <t>Deviation from plan for the year, % of GDP</t>
  </si>
  <si>
    <t>Accrued deviation from plan for all years starting with 2013</t>
  </si>
  <si>
    <t>Accrued deviation from plan for all years starting with 2013, % of GDP</t>
  </si>
  <si>
    <t>Rule in accordance with Article 11 of the FDL, % of GDP</t>
  </si>
  <si>
    <t>45. = 44. / 8. * 100</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</si>
  <si>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</si>
  <si>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</si>
  <si>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</si>
  <si>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</si>
  <si>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</si>
  <si>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</si>
  <si>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</si>
  <si>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</si>
  <si>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</si>
  <si>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</si>
  <si>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</si>
  <si>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</si>
  <si>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</si>
  <si>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</si>
  <si>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</si>
  <si>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</si>
  <si>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</si>
  <si>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</si>
  <si>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</si>
  <si>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</si>
  <si>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</si>
  <si>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</si>
  <si>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</si>
  <si>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</si>
  <si>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</si>
  <si>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</si>
  <si>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</si>
  <si>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</si>
  <si>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</si>
  <si>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</si>
  <si>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Valsts budžeta izdevumi atbilstoši izdevuma nosacījumam</t>
  </si>
  <si>
    <t>Expenditure growth rule</t>
  </si>
  <si>
    <t>Continuity rule</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</si>
  <si>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</si>
  <si>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</si>
  <si>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</si>
  <si>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</si>
  <si>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</si>
  <si>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</si>
  <si>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</si>
  <si>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</si>
  <si>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</si>
  <si>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</si>
  <si>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</si>
  <si>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</si>
  <si>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</si>
  <si>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</si>
  <si>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</si>
  <si>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</si>
  <si>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</si>
  <si>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</si>
  <si>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</si>
  <si>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</si>
  <si>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</si>
  <si>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General government budget balance according to the stricktest rule applied</t>
  </si>
  <si>
    <t>General government budget balance according to the stricktest rule applied, % of GDP</t>
  </si>
  <si>
    <t>General government structural balance according to the stricktest rule applied</t>
  </si>
  <si>
    <t>General government structural balance according to the stricktest rule applied, % of GDP</t>
  </si>
  <si>
    <t>Skaitlisko nosacījumu izpildes kopsavilkums</t>
  </si>
  <si>
    <t>Summary of numerical conditions fulfilment</t>
  </si>
  <si>
    <t>State budget expenditure according to the continuity rule</t>
  </si>
  <si>
    <t>Vispārējās valdības kopējie izdevumi, koriģēti atbilstoši izvēlētajam stingrākajam nosacījumam</t>
  </si>
  <si>
    <t>GG total expenditure, adjusted in accordance with the stricktest rule applied</t>
  </si>
  <si>
    <t>Applicable benchmark rate when MS below (or above) the MTO</t>
  </si>
  <si>
    <t xml:space="preserve">Pieļaujamais potenciālais izdevumu pieaugums, kad ES ir zem (vai virs) VTM </t>
  </si>
  <si>
    <t>Average two years cumulative deviation in % of GDP</t>
  </si>
  <si>
    <t>Vidējā uzkrātā divu gadu novirze, % no IKP</t>
  </si>
  <si>
    <t>Koriģētie (pret diskrecionārajiem pasākumiem) kopējie izdevumi (nominālie)</t>
  </si>
  <si>
    <t>Kopā diskrecionāru ieņēmumu pasākumu un vienreizējo pasākumu izmaiņas</t>
  </si>
  <si>
    <t>Diskrecionāro ieņēmumu pasākumu izmaiņas</t>
  </si>
  <si>
    <t>Koriģētie (kopā pret diskrecionārajiem pasākumiem un vienreizējiem pasākumiem) kopējie izdevumi (nominālie)</t>
  </si>
  <si>
    <t>GDP deflator, %, MTBF 2018/20</t>
  </si>
  <si>
    <t>IKP deflators, % , VTBI 2018/20</t>
  </si>
  <si>
    <t>Net public expenditure annual growth in % (real)</t>
  </si>
  <si>
    <t>Net public expenditure annual growth corrected for one-offs in % (real)</t>
  </si>
  <si>
    <t>20.04.00 Programme of the Ministry of Welfare basic budget "Benefits and other support measures for refugees and persons with an alternative status"</t>
  </si>
  <si>
    <t>Labklājības ministrijas budžeta apakšprogramma 20.04.00 "Bēgļa un alternatīvo statusu ieguvušo personu pabalsti un citi atbalsta pasākumi"</t>
  </si>
  <si>
    <t>1.5.</t>
  </si>
  <si>
    <t>1. = 1.1. + 1.2. + 1.3. + 1.4. + 1.5.</t>
  </si>
  <si>
    <t>15. = 12. + 13. + 14.</t>
  </si>
  <si>
    <t>Corrected expenditure aggregate net of discreationary measures and one-offs (nominal)</t>
  </si>
  <si>
    <t>Net public expenditure annual growth in % (nominal)</t>
  </si>
  <si>
    <t>Net public expenditure annual growth corrected for one-offs in % (nominal)</t>
  </si>
  <si>
    <t>Corrected expenditure aggregate (nominal)</t>
  </si>
  <si>
    <t>Reālo koriģēto izdevumu, ieskaitot vienreizējos pasākumus, pieaugums, %</t>
  </si>
  <si>
    <t>Nominālo koriģēto kopējo izdevumu, ieskaitot vienreizējos pasākumus, pieaugums, %</t>
  </si>
  <si>
    <t>9. = 8. - 5.1.</t>
  </si>
  <si>
    <t>Maksimāli pieļaujamie valsts budžeta izdevumi</t>
  </si>
  <si>
    <t>Maximum allowed state budget expenditures</t>
  </si>
  <si>
    <t>12. = (11. - 9.) * (1 + 8.) * 3.[t-1] / 1.</t>
  </si>
  <si>
    <r>
      <t>13. = 12.</t>
    </r>
    <r>
      <rPr>
        <vertAlign val="subscript"/>
        <sz val="11"/>
        <color theme="1"/>
        <rFont val="Times New Roman"/>
        <family val="1"/>
        <charset val="186"/>
      </rPr>
      <t>t</t>
    </r>
    <r>
      <rPr>
        <sz val="11"/>
        <color theme="1"/>
        <rFont val="Times New Roman"/>
        <family val="1"/>
        <charset val="204"/>
      </rPr>
      <t xml:space="preserve"> + 12.</t>
    </r>
    <r>
      <rPr>
        <vertAlign val="subscript"/>
        <sz val="11"/>
        <color theme="1"/>
        <rFont val="Times New Roman"/>
        <family val="1"/>
        <charset val="186"/>
      </rPr>
      <t>t-1</t>
    </r>
  </si>
  <si>
    <t xml:space="preserve">14. = Goal seek 12. = 0 </t>
  </si>
  <si>
    <t>15.</t>
  </si>
  <si>
    <t>16.</t>
  </si>
  <si>
    <t>17. = 22. - 18.</t>
  </si>
  <si>
    <t>19. = 22. - 20.</t>
  </si>
  <si>
    <t>20.</t>
  </si>
  <si>
    <t>25. = 25.1. + 25.2. + 25.3.</t>
  </si>
  <si>
    <t>25.1.</t>
  </si>
  <si>
    <t>25.2.</t>
  </si>
  <si>
    <t>25.3.</t>
  </si>
  <si>
    <t>26.</t>
  </si>
  <si>
    <t>27. = 24. + 25. + 26.</t>
  </si>
  <si>
    <t>28.</t>
  </si>
  <si>
    <t>29.</t>
  </si>
  <si>
    <t>32.</t>
  </si>
  <si>
    <t>24.</t>
  </si>
  <si>
    <t>31. = 27. + 30.</t>
  </si>
  <si>
    <t>35. = 34. / 8. * 100</t>
  </si>
  <si>
    <t>34. = 1. + 2. + 3. + 4. - 8.[1.tabula]</t>
  </si>
  <si>
    <t>36. = 37. * 8 / 100</t>
  </si>
  <si>
    <t>37. = 35. - 7.</t>
  </si>
  <si>
    <t>38. = 17.</t>
  </si>
  <si>
    <t>39. = 38 * 8. / 100</t>
  </si>
  <si>
    <t>41. = 40. * 8. / 100</t>
  </si>
  <si>
    <t>40. = 16.</t>
  </si>
  <si>
    <t>42. = 39. - 41.</t>
  </si>
  <si>
    <t>43. = 42. / 8. * 100</t>
  </si>
  <si>
    <r>
      <t>44. = 42.</t>
    </r>
    <r>
      <rPr>
        <vertAlign val="subscript"/>
        <sz val="11"/>
        <color theme="1"/>
        <rFont val="Times New Roman"/>
        <family val="1"/>
        <charset val="186"/>
      </rPr>
      <t>t</t>
    </r>
    <r>
      <rPr>
        <sz val="11"/>
        <color theme="1"/>
        <rFont val="Times New Roman"/>
        <family val="1"/>
        <charset val="204"/>
      </rPr>
      <t xml:space="preserve"> + 42.</t>
    </r>
    <r>
      <rPr>
        <vertAlign val="subscript"/>
        <sz val="11"/>
        <color theme="1"/>
        <rFont val="Times New Roman"/>
        <family val="1"/>
        <charset val="186"/>
      </rPr>
      <t>t-1</t>
    </r>
    <r>
      <rPr>
        <sz val="11"/>
        <color theme="1"/>
        <rFont val="Times New Roman"/>
        <family val="1"/>
        <charset val="204"/>
      </rPr>
      <t xml:space="preserve"> + ... + 42.</t>
    </r>
    <r>
      <rPr>
        <vertAlign val="subscript"/>
        <sz val="11"/>
        <color theme="1"/>
        <rFont val="Times New Roman"/>
        <family val="1"/>
        <charset val="186"/>
      </rPr>
      <t>2013</t>
    </r>
  </si>
  <si>
    <t>46.</t>
  </si>
  <si>
    <t xml:space="preserve">47. = IF 45. &lt; 46. </t>
  </si>
  <si>
    <t>Ir jākoriģē, ja 45. &lt; 46.</t>
  </si>
  <si>
    <t>Correction necessary if 45.&lt; 46.</t>
  </si>
  <si>
    <t>ES programmu izdevumi, kuriem ir atbilstoši ES fondu ieņēmumi (izdevumu nosacījums)</t>
  </si>
  <si>
    <t>Bruto pamatkapitāla veidošana (BPKV), t, P.51  (izdevumu nosacījums)</t>
  </si>
  <si>
    <t>Expenditure on EU programmes fully matched by EU funds revenue (expenditure rule)</t>
  </si>
  <si>
    <t>Gross fixed capital formation 
(GFCF), t, P.51 (expenditure rule)</t>
  </si>
  <si>
    <t>Izlīdzinātie kopējie izdevumi (nominālie) (pirms bezdarba izmaiņām)</t>
  </si>
  <si>
    <t>Smoothed total expenditures (TE) (nominal) (before non-discretionary change)</t>
  </si>
  <si>
    <t>5.= 2.-2.1.-2.2.-2.3.1.+ vidējais/average [2.3.1., 2.3.2., 2.3.3., 2.3.4.] - 4.</t>
  </si>
  <si>
    <t>6. = 6.1. - 6.2.</t>
  </si>
  <si>
    <t>Discreationary revenue measures (net negative effect from tax reform)</t>
  </si>
  <si>
    <t>Diskrecionāro ieņēmumu pasākumu izmaiņas (nodokļu reformas negatīvā efekta izlīdzināšana)</t>
  </si>
  <si>
    <t>7.1. = 3.-4.-6.1.</t>
  </si>
  <si>
    <t>7.2. = 3.-4.-6.</t>
  </si>
  <si>
    <t>7.3. = gads-pret-gadu / year-to-year</t>
  </si>
  <si>
    <t>7.4. = gads-pret-gadu / year-to-year</t>
  </si>
  <si>
    <t>9. = (1 + 7.3./100) / (1. + 8./100) * 100-100</t>
  </si>
  <si>
    <t>9. = (1 + 7.4./100) / (1. + 8./100) * 100-100</t>
  </si>
  <si>
    <t>20. = 16. - (15.-14.) - 17. - 18. - 19.</t>
  </si>
  <si>
    <t>Ietvara likumā noteiktie maksimālie valsts budžeta izdevumi</t>
  </si>
  <si>
    <t>Framework law maximum state budget expenditures</t>
  </si>
  <si>
    <t>SP 2018/21 MoF</t>
  </si>
  <si>
    <t>SP 2018/21 Council</t>
  </si>
  <si>
    <t>MoF Interim budget</t>
  </si>
  <si>
    <t>Council
Interim budget</t>
  </si>
  <si>
    <t>P2.3. tabula</t>
  </si>
  <si>
    <t>Table P2.3</t>
  </si>
  <si>
    <t>Pagaidu budžeta likumā noteiktie maksimālie valsts budžeta izdevumi</t>
  </si>
  <si>
    <t>Interim budget law maxiumum state budget expenditures</t>
  </si>
  <si>
    <t>P1.1.tabula</t>
  </si>
  <si>
    <t>Table P1.1</t>
  </si>
  <si>
    <t>P1.4. tabula</t>
  </si>
  <si>
    <t>Table P1.4</t>
  </si>
  <si>
    <t>P1.3. tabula</t>
  </si>
  <si>
    <t>Table P1.3</t>
  </si>
  <si>
    <t>P1.2. tabula</t>
  </si>
  <si>
    <t>Table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</si>
</sst>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0">
    <numFmt numFmtId="164" formatCode="_-* #,##0_-;\-* #,##0_-;_-* &quot;-&quot;_-;_-@_-"/>
    <numFmt numFmtId="165" formatCode="_-* #,##0.00_-;\-* #,##0.00_-;_-* &quot;-&quot;??_-;_-@_-"/>
    <numFmt numFmtId="166" formatCode="&quot;$&quot;#,##0_);\(&quot;$&quot;#,##0\)"/>
    <numFmt numFmtId="167" formatCode="_(&quot;$&quot;* #,##0_);_(&quot;$&quot;* \(#,##0\);_(&quot;$&quot;* &quot;-&quot;_);_(@_)"/>
    <numFmt numFmtId="168" formatCode="_(&quot;$&quot;* #,##0.00_);_(&quot;$&quot;* \(#,##0.00\);_(&quot;$&quot;* &quot;-&quot;??_);_(@_)"/>
    <numFmt numFmtId="169" formatCode="#,##0.0"/>
    <numFmt numFmtId="170" formatCode="0.0"/>
    <numFmt numFmtId="171" formatCode="@\ *."/>
    <numFmt numFmtId="172" formatCode="&quot;   &quot;@"/>
    <numFmt numFmtId="173" formatCode="\ \ \ \ \ \ \ \ \ \ @\ *."/>
    <numFmt numFmtId="174" formatCode="\ \ \ \ \ \ \ \ \ \ \ \ @\ *."/>
    <numFmt numFmtId="175" formatCode="\ \ \ \ \ \ \ \ \ \ \ \ @"/>
    <numFmt numFmtId="176" formatCode="\ \ \ \ \ \ \ \ \ \ \ \ \ @\ *."/>
    <numFmt numFmtId="177" formatCode="\ @\ *."/>
    <numFmt numFmtId="178" formatCode="\ @"/>
    <numFmt numFmtId="179" formatCode="&quot;      &quot;@"/>
    <numFmt numFmtId="180" formatCode="\ \ @\ *."/>
    <numFmt numFmtId="181" formatCode="\ \ @"/>
    <numFmt numFmtId="182" formatCode="&quot;         &quot;@"/>
    <numFmt numFmtId="183" formatCode="\ \ \ @\ *."/>
    <numFmt numFmtId="184" formatCode="\ \ \ @"/>
    <numFmt numFmtId="185" formatCode="&quot;            &quot;@"/>
    <numFmt numFmtId="186" formatCode="\ \ \ \ @\ *."/>
    <numFmt numFmtId="187" formatCode="\ \ \ \ @"/>
    <numFmt numFmtId="188" formatCode="&quot;               &quot;@"/>
    <numFmt numFmtId="189" formatCode="\ \ \ \ \ \ @\ *."/>
    <numFmt numFmtId="190" formatCode="\ \ \ \ \ \ @"/>
    <numFmt numFmtId="191" formatCode="\ \ \ \ \ \ \ @\ *."/>
    <numFmt numFmtId="192" formatCode="\ \ \ \ \ \ \ \ \ @\ *."/>
    <numFmt numFmtId="193" formatCode="\ \ \ \ \ \ \ \ \ @"/>
    <numFmt numFmtId="194" formatCode="_-* #,##0;[Red]\-* #,##0;_-* &quot;0&quot;;_-@"/>
    <numFmt numFmtId="195" formatCode="_-[$CHF]\ \ #,##0.00_-;\-[$CHF]\ * #,##0.00_-;_-[$CHF]\ * &quot;-&quot;??_-;_-@_-"/>
    <numFmt numFmtId="196" formatCode="#,##0;[Red]\(#,##0\)"/>
    <numFmt numFmtId="197" formatCode="0.000_)"/>
    <numFmt numFmtId="198" formatCode="_ * #,##0.00_ ;_ * \-#,##0.00_ ;_ * &quot;-&quot;??_ ;_ @_ "/>
    <numFmt numFmtId="199" formatCode="&quot; &quot;#,##0.00&quot; &quot;;&quot; -&quot;#,##0.00&quot; &quot;;&quot; -&quot;00&quot; &quot;;&quot; &quot;@&quot; &quot;"/>
    <numFmt numFmtId="200" formatCode="#,##0.000"/>
    <numFmt numFmtId="201" formatCode="_-&quot;$&quot;* #,##0_-;\-&quot;$&quot;* #,##0_-;_-&quot;$&quot;* &quot;-&quot;_-;_-@_-"/>
    <numFmt numFmtId="202" formatCode="[$DEM-4C0A]#,##0.00_ ;\-[$DEM-4C0A]#,##0.00\ "/>
    <numFmt numFmtId="203" formatCode="#,##0.00\ &quot;F&quot;;\-#,##0.00\ &quot;F&quot;"/>
    <numFmt numFmtId="204" formatCode="_-[$€-2]* #,##0.00_-;\-[$€-2]* #,##0.00_-;_-[$€-2]* &quot;-&quot;??_-"/>
    <numFmt numFmtId="205" formatCode="_-[$€-2]\ * #,##0.00_-;\-[$€-2]\ * #,##0.00_-;_-[$€-2]\ * &quot;-&quot;??_-"/>
    <numFmt numFmtId="206" formatCode="General_)"/>
    <numFmt numFmtId="207" formatCode="_-* #,##0\ _F_t_-;\-* #,##0\ _F_t_-;_-* &quot;-&quot;\ _F_t_-;_-@_-"/>
    <numFmt numFmtId="208" formatCode="_-* #,##0.00\ _F_t_-;\-* #,##0.00\ _F_t_-;_-* &quot;-&quot;??\ _F_t_-;_-@_-"/>
    <numFmt numFmtId="209" formatCode="#."/>
    <numFmt numFmtId="210" formatCode="#,#00"/>
    <numFmt numFmtId="211" formatCode="[&gt;0.05]#,##0.0;[&lt;-0.05]\-#,##0.0;\-\-&quot; &quot;;"/>
    <numFmt numFmtId="212" formatCode="[&gt;0.5]#,##0;[&lt;-0.5]\-#,##0;\-\-&quot; &quot;;"/>
    <numFmt numFmtId="213" formatCode="________@"/>
    <numFmt numFmtId="214" formatCode="____________@"/>
    <numFmt numFmtId="215" formatCode="________________@"/>
    <numFmt numFmtId="216" formatCode="____________________@"/>
    <numFmt numFmtId="217" formatCode="[$JPY]\ #,##0.00;\-[$JPY]\ #,##0.00"/>
    <numFmt numFmtId="218" formatCode="0.000"/>
    <numFmt numFmtId="219" formatCode="#,##0\ &quot;Kč&quot;;\-#,##0\ &quot;Kč&quot;"/>
    <numFmt numFmtId="220" formatCode="_-* #,##0.00\ &quot;Kč&quot;_-;\-* #,##0.00\ &quot;Kč&quot;_-;_-* &quot;-&quot;??\ &quot;Kč&quot;_-;_-@_-"/>
    <numFmt numFmtId="221" formatCode="_-* #,##0\ _F_-;\-* #,##0\ _F_-;_-* &quot;-&quot;\ _F_-;_-@_-"/>
    <numFmt numFmtId="222" formatCode="_-* #,##0.00\ _F_-;\-* #,##0.00\ _F_-;_-* &quot;-&quot;??\ _F_-;_-@_-"/>
    <numFmt numFmtId="223" formatCode="&quot;Cr$&quot;#,##0_);[Red]\(&quot;Cr$&quot;#,##0\)"/>
    <numFmt numFmtId="224" formatCode="&quot;Cr$&quot;#,##0.00_);[Red]\(&quot;Cr$&quot;#,##0.00\)"/>
    <numFmt numFmtId="225" formatCode="\$#,"/>
    <numFmt numFmtId="226" formatCode="#,##0&quot; FB&quot;;[Red]\-#,##0&quot; FB&quot;"/>
    <numFmt numFmtId="227" formatCode="#,##0.00&quot; FB&quot;;[Red]\-#,##0.00&quot; FB&quot;"/>
    <numFmt numFmtId="228" formatCode="&quot;$&quot;#,#00"/>
    <numFmt numFmtId="229" formatCode="&quot;$&quot;#,"/>
    <numFmt numFmtId="230" formatCode="ddd\ d\-mmm\-yy"/>
    <numFmt numFmtId="231" formatCode="[&gt;=0.05]#,##0.0;[&lt;=-0.05]\-#,##0.0;?0.0"/>
    <numFmt numFmtId="232" formatCode="_-* #,##0\ &quot;Ft&quot;_-;\-* #,##0\ &quot;Ft&quot;_-;_-* &quot;-&quot;\ &quot;Ft&quot;_-;_-@_-"/>
    <numFmt numFmtId="233" formatCode="_-* #,##0.00\ &quot;Ft&quot;_-;\-* #,##0.00\ &quot;Ft&quot;_-;_-* &quot;-&quot;??\ &quot;Ft&quot;_-;_-@_-"/>
    <numFmt numFmtId="234" formatCode="[Black]#,##0.0;[Black]\-#,##0.0;;"/>
    <numFmt numFmtId="235" formatCode="[Black][&gt;0.05]#,##0.0;[Black][&lt;-0.05]\-#,##0.0;;"/>
    <numFmt numFmtId="236" formatCode="[Black][&gt;0.5]#,##0;[Black][&lt;-0.5]\-#,##0;;"/>
    <numFmt numFmtId="237" formatCode="%#,#00"/>
    <numFmt numFmtId="238" formatCode="#.##000"/>
    <numFmt numFmtId="239" formatCode="dd\-mmm\-yy_)"/>
    <numFmt numFmtId="240" formatCode="#,##0_)"/>
    <numFmt numFmtId="241" formatCode="#.##0,"/>
    <numFmt numFmtId="242" formatCode="#,##0.000000"/>
    <numFmt numFmtId="243" formatCode="[$$-409]#,##0.00_ ;\-[$$-409]#,##0.00\ "/>
    <numFmt numFmtId="244" formatCode="\(\$#,###\)"/>
    <numFmt numFmtId="245" formatCode="[$$-1009]#,##0.00;\-[$$-1009]#,##0.00"/>
    <numFmt numFmtId="246" formatCode="0&quot;.&quot;0"/>
    <numFmt numFmtId="247" formatCode="General\ \ \ \ \ \ "/>
    <numFmt numFmtId="248" formatCode="0.0\ \ \ \ \ \ \ \ "/>
    <numFmt numFmtId="249" formatCode="mmmm\ yyyy"/>
    <numFmt numFmtId="250" formatCode="_-* #,##0\ &quot;крб.&quot;_-;\-* #,##0\ &quot;крб.&quot;_-;_-* &quot;-&quot;\ &quot;крб.&quot;_-;_-@_-"/>
    <numFmt numFmtId="251" formatCode="_-* #,##0.00\ &quot;крб.&quot;_-;\-* #,##0.00\ &quot;крб.&quot;_-;_-* &quot;-&quot;??\ &quot;крб.&quot;_-;_-@_-"/>
    <numFmt numFmtId="252" formatCode="_-* #,##0\ _к_р_б_._-;\-* #,##0\ _к_р_б_._-;_-* &quot;-&quot;\ _к_р_б_._-;_-@_-"/>
    <numFmt numFmtId="253" formatCode="_-* #,##0.00\ _к_р_б_._-;\-* #,##0.00\ _к_р_б_._-;_-* &quot;-&quot;??\ _к_р_б_._-;_-@_-"/>
  </numFmts>
  <fonts count="255">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name val="Times New Roman"/>
      <family val="1"/>
      <charset val="204"/>
    </font>
    <font>
      <i/>
      <sz val="10"/>
      <name val="Times New Roman"/>
      <family val="1"/>
      <charset val="204"/>
    </font>
    <font>
      <i/>
      <sz val="11"/>
      <name val="Times New Roman"/>
      <family val="1"/>
      <charset val="204"/>
    </font>
    <font>
      <vertAlign val="subscript"/>
      <sz val="11"/>
      <name val="Times New Roman"/>
      <family val="1"/>
      <charset val="204"/>
    </font>
    <font>
      <i/>
      <sz val="11"/>
      <color theme="1"/>
      <name val="Times New Roman"/>
      <family val="1"/>
      <charset val="204"/>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name val="Arial"/>
      <family val="2"/>
      <charset val="204"/>
    </font>
    <font>
      <sz val="11"/>
      <name val="Arial"/>
      <family val="2"/>
      <charset val="204"/>
    </font>
    <font>
      <sz val="11"/>
      <name val="Arial"/>
      <family val="2"/>
      <charset val="204"/>
    </font>
    <font>
      <sz val="10"/>
      <name val="Arial"/>
      <family val="2"/>
      <charset val="204"/>
    </font>
    <font>
      <b/>
      <sz val="10"/>
      <color indexed="25"/>
      <name val="Arial Narrow"/>
      <family val="2"/>
    </font>
    <font>
      <sz val="10"/>
      <name val="Arial Narrow"/>
      <family val="2"/>
    </font>
    <font>
      <u/>
      <sz val="11"/>
      <color theme="10"/>
      <name val="Calibri"/>
      <family val="2"/>
      <charset val="186"/>
      <scheme val="minor"/>
    </font>
    <font>
      <sz val="11"/>
      <color theme="0"/>
      <name val="Calibri"/>
      <family val="2"/>
      <charset val="186"/>
      <scheme val="minor"/>
    </font>
    <font>
      <sz val="11"/>
      <color rgb="FFFF0000"/>
      <name val="Calibri"/>
      <family val="2"/>
      <charset val="186"/>
      <scheme val="minor"/>
    </font>
  </fonts>
  <fills count="134">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s>
  <borders count="10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indexed="64"/>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auto="1"/>
      </right>
      <top style="hair">
        <color auto="1"/>
      </top>
      <bottom/>
      <diagonal/>
    </border>
    <border>
      <left/>
      <right style="medium">
        <color indexed="64"/>
      </right>
      <top/>
      <bottom style="medium">
        <color indexed="64"/>
      </bottom>
      <diagonal/>
    </border>
    <border>
      <left style="hair">
        <color auto="1"/>
      </left>
      <right style="medium">
        <color indexed="64"/>
      </right>
      <top style="medium">
        <color indexed="64"/>
      </top>
      <bottom style="hair">
        <color auto="1"/>
      </bottom>
      <diagonal/>
    </border>
    <border>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top style="medium">
        <color indexed="64"/>
      </top>
      <bottom style="hair">
        <color auto="1"/>
      </bottom>
      <diagonal/>
    </border>
    <border>
      <left style="medium">
        <color indexed="64"/>
      </left>
      <right style="medium">
        <color indexed="64"/>
      </right>
      <top/>
      <bottom style="hair">
        <color auto="1"/>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hair">
        <color auto="1"/>
      </top>
      <bottom/>
      <diagonal/>
    </border>
    <border>
      <left style="medium">
        <color indexed="64"/>
      </left>
      <right style="hair">
        <color auto="1"/>
      </right>
      <top style="medium">
        <color indexed="64"/>
      </top>
      <bottom style="hair">
        <color indexed="64"/>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medium">
        <color indexed="64"/>
      </right>
      <top/>
      <bottom/>
      <diagonal/>
    </border>
    <border>
      <left/>
      <right style="hair">
        <color auto="1"/>
      </right>
      <top style="medium">
        <color indexed="64"/>
      </top>
      <bottom style="hair">
        <color auto="1"/>
      </bottom>
      <diagonal/>
    </border>
    <border>
      <left/>
      <right/>
      <top style="thin">
        <color indexed="25"/>
      </top>
      <bottom style="thin">
        <color indexed="25"/>
      </bottom>
      <diagonal/>
    </border>
  </borders>
  <cellStyleXfs count="1418">
    <xf numFmtId="0" fontId="0" fillId="0" borderId="0"/>
    <xf numFmtId="9" fontId="2" fillId="0" borderId="0" applyFont="0" applyFill="0" applyBorder="0" applyAlignment="0" applyProtection="0"/>
    <xf numFmtId="0" fontId="8" fillId="0" borderId="0"/>
    <xf numFmtId="0" fontId="10" fillId="0" borderId="0"/>
    <xf numFmtId="0" fontId="9" fillId="0" borderId="0"/>
    <xf numFmtId="0" fontId="28" fillId="0" borderId="0"/>
    <xf numFmtId="0" fontId="29" fillId="0" borderId="0" applyNumberFormat="0" applyBorder="0" applyProtection="0"/>
    <xf numFmtId="0" fontId="30" fillId="0" borderId="0"/>
    <xf numFmtId="0" fontId="28" fillId="0" borderId="0"/>
    <xf numFmtId="0" fontId="28" fillId="0" borderId="0"/>
    <xf numFmtId="0" fontId="9" fillId="0" borderId="0"/>
    <xf numFmtId="0" fontId="31" fillId="0" borderId="0">
      <alignment vertical="top"/>
    </xf>
    <xf numFmtId="0" fontId="28" fillId="0" borderId="0"/>
    <xf numFmtId="171" fontId="32" fillId="0" borderId="0"/>
    <xf numFmtId="49" fontId="32" fillId="0" borderId="0"/>
    <xf numFmtId="172" fontId="33" fillId="0" borderId="0" applyFont="0" applyFill="0" applyBorder="0" applyAlignment="0" applyProtection="0"/>
    <xf numFmtId="0" fontId="34" fillId="36" borderId="0" applyNumberFormat="0" applyBorder="0" applyAlignment="0" applyProtection="0"/>
    <xf numFmtId="173" fontId="32" fillId="0" borderId="0">
      <alignment horizontal="center"/>
    </xf>
    <xf numFmtId="174" fontId="32" fillId="0" borderId="0"/>
    <xf numFmtId="175" fontId="32" fillId="0" borderId="0"/>
    <xf numFmtId="176" fontId="32" fillId="0" borderId="0"/>
    <xf numFmtId="177" fontId="32" fillId="0" borderId="0"/>
    <xf numFmtId="178" fontId="35" fillId="0" borderId="0"/>
    <xf numFmtId="179" fontId="33" fillId="0" borderId="0" applyFont="0" applyFill="0" applyBorder="0" applyAlignment="0" applyProtection="0"/>
    <xf numFmtId="0" fontId="34"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38" borderId="0" applyNumberFormat="0" applyBorder="0" applyAlignment="0" applyProtection="0"/>
    <xf numFmtId="0" fontId="37" fillId="4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7" fillId="44" borderId="0" applyNumberFormat="0" applyBorder="0" applyAlignment="0" applyProtection="0"/>
    <xf numFmtId="0" fontId="39" fillId="13" borderId="0" applyNumberFormat="0" applyBorder="0" applyAlignment="0" applyProtection="0"/>
    <xf numFmtId="0" fontId="36" fillId="39"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9" fillId="17" borderId="0" applyNumberFormat="0" applyBorder="0" applyAlignment="0" applyProtection="0"/>
    <xf numFmtId="0" fontId="36" fillId="40" borderId="0" applyNumberFormat="0" applyBorder="0" applyAlignment="0" applyProtection="0"/>
    <xf numFmtId="0" fontId="37" fillId="48"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7" fillId="48" borderId="0" applyNumberFormat="0" applyBorder="0" applyAlignment="0" applyProtection="0"/>
    <xf numFmtId="0" fontId="39" fillId="21" borderId="0" applyNumberFormat="0" applyBorder="0" applyAlignment="0" applyProtection="0"/>
    <xf numFmtId="0" fontId="36" fillId="41" borderId="0" applyNumberFormat="0" applyBorder="0" applyAlignment="0" applyProtection="0"/>
    <xf numFmtId="0" fontId="37" fillId="50"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7" fillId="50" borderId="0" applyNumberFormat="0" applyBorder="0" applyAlignment="0" applyProtection="0"/>
    <xf numFmtId="0" fontId="39" fillId="25" borderId="0" applyNumberFormat="0" applyBorder="0" applyAlignment="0" applyProtection="0"/>
    <xf numFmtId="0" fontId="36" fillId="42" borderId="0" applyNumberFormat="0" applyBorder="0" applyAlignment="0" applyProtection="0"/>
    <xf numFmtId="0" fontId="37" fillId="52"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7" fillId="52" borderId="0" applyNumberFormat="0" applyBorder="0" applyAlignment="0" applyProtection="0"/>
    <xf numFmtId="0" fontId="39" fillId="29" borderId="0" applyNumberFormat="0" applyBorder="0" applyAlignment="0" applyProtection="0"/>
    <xf numFmtId="0" fontId="36" fillId="43" borderId="0" applyNumberFormat="0" applyBorder="0" applyAlignment="0" applyProtection="0"/>
    <xf numFmtId="0" fontId="37" fillId="39"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7" fillId="39" borderId="0" applyNumberFormat="0" applyBorder="0" applyAlignment="0" applyProtection="0"/>
    <xf numFmtId="0" fontId="39" fillId="33"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180" fontId="40" fillId="0" borderId="0"/>
    <xf numFmtId="181" fontId="35" fillId="0" borderId="0"/>
    <xf numFmtId="182" fontId="33" fillId="0" borderId="0" applyFont="0" applyFill="0" applyBorder="0" applyAlignment="0" applyProtection="0"/>
    <xf numFmtId="0" fontId="34" fillId="55" borderId="0" applyNumberFormat="0" applyBorder="0" applyAlignment="0" applyProtection="0"/>
    <xf numFmtId="183" fontId="32" fillId="0" borderId="0"/>
    <xf numFmtId="184" fontId="32" fillId="0" borderId="0"/>
    <xf numFmtId="185" fontId="33" fillId="0" borderId="0" applyFont="0" applyFill="0" applyBorder="0" applyAlignment="0" applyProtection="0"/>
    <xf numFmtId="0" fontId="34" fillId="56" borderId="0" applyNumberFormat="0" applyBorder="0" applyAlignment="0" applyProtection="0"/>
    <xf numFmtId="0" fontId="36" fillId="52" borderId="0" applyNumberFormat="0" applyBorder="0" applyAlignment="0" applyProtection="0"/>
    <xf numFmtId="0" fontId="36" fillId="46" borderId="0" applyNumberFormat="0" applyBorder="0" applyAlignment="0" applyProtection="0"/>
    <xf numFmtId="0" fontId="36" fillId="57" borderId="0" applyNumberFormat="0" applyBorder="0" applyAlignment="0" applyProtection="0"/>
    <xf numFmtId="0" fontId="36" fillId="41" borderId="0" applyNumberFormat="0" applyBorder="0" applyAlignment="0" applyProtection="0"/>
    <xf numFmtId="0" fontId="36" fillId="52" borderId="0" applyNumberFormat="0" applyBorder="0" applyAlignment="0" applyProtection="0"/>
    <xf numFmtId="0" fontId="36" fillId="58" borderId="0" applyNumberFormat="0" applyBorder="0" applyAlignment="0" applyProtection="0"/>
    <xf numFmtId="0" fontId="36" fillId="52" borderId="0" applyNumberFormat="0" applyBorder="0" applyAlignment="0" applyProtection="0"/>
    <xf numFmtId="0" fontId="37" fillId="59"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7" fillId="59" borderId="0" applyNumberFormat="0" applyBorder="0" applyAlignment="0" applyProtection="0"/>
    <xf numFmtId="0" fontId="39" fillId="14" borderId="0" applyNumberFormat="0" applyBorder="0" applyAlignment="0" applyProtection="0"/>
    <xf numFmtId="0" fontId="36" fillId="46"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9" fillId="18" borderId="0" applyNumberFormat="0" applyBorder="0" applyAlignment="0" applyProtection="0"/>
    <xf numFmtId="0" fontId="36" fillId="57" borderId="0" applyNumberFormat="0" applyBorder="0" applyAlignment="0" applyProtection="0"/>
    <xf numFmtId="0" fontId="37" fillId="55"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7" fillId="55" borderId="0" applyNumberFormat="0" applyBorder="0" applyAlignment="0" applyProtection="0"/>
    <xf numFmtId="0" fontId="39" fillId="22" borderId="0" applyNumberFormat="0" applyBorder="0" applyAlignment="0" applyProtection="0"/>
    <xf numFmtId="0" fontId="36" fillId="41" borderId="0" applyNumberFormat="0" applyBorder="0" applyAlignment="0" applyProtection="0"/>
    <xf numFmtId="0" fontId="37" fillId="62" borderId="0" applyNumberFormat="0" applyBorder="0" applyAlignment="0" applyProtection="0"/>
    <xf numFmtId="0" fontId="38" fillId="63" borderId="0" applyNumberFormat="0" applyBorder="0" applyAlignment="0" applyProtection="0"/>
    <xf numFmtId="0" fontId="38" fillId="63" borderId="0" applyNumberFormat="0" applyBorder="0" applyAlignment="0" applyProtection="0"/>
    <xf numFmtId="0" fontId="37" fillId="62" borderId="0" applyNumberFormat="0" applyBorder="0" applyAlignment="0" applyProtection="0"/>
    <xf numFmtId="0" fontId="39" fillId="26" borderId="0" applyNumberFormat="0" applyBorder="0" applyAlignment="0" applyProtection="0"/>
    <xf numFmtId="0" fontId="36" fillId="52" borderId="0" applyNumberFormat="0" applyBorder="0" applyAlignment="0" applyProtection="0"/>
    <xf numFmtId="0" fontId="37" fillId="59"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7" fillId="59" borderId="0" applyNumberFormat="0" applyBorder="0" applyAlignment="0" applyProtection="0"/>
    <xf numFmtId="0" fontId="39" fillId="30" borderId="0" applyNumberFormat="0" applyBorder="0" applyAlignment="0" applyProtection="0"/>
    <xf numFmtId="0" fontId="36" fillId="58" borderId="0" applyNumberFormat="0" applyBorder="0" applyAlignment="0" applyProtection="0"/>
    <xf numFmtId="0" fontId="37" fillId="43" borderId="0" applyNumberFormat="0" applyBorder="0" applyAlignment="0" applyProtection="0"/>
    <xf numFmtId="0" fontId="38" fillId="64" borderId="0" applyNumberFormat="0" applyBorder="0" applyAlignment="0" applyProtection="0"/>
    <xf numFmtId="0" fontId="38" fillId="64" borderId="0" applyNumberFormat="0" applyBorder="0" applyAlignment="0" applyProtection="0"/>
    <xf numFmtId="0" fontId="37" fillId="43" borderId="0" applyNumberFormat="0" applyBorder="0" applyAlignment="0" applyProtection="0"/>
    <xf numFmtId="0" fontId="39" fillId="34" borderId="0" applyNumberFormat="0" applyBorder="0" applyAlignment="0" applyProtection="0"/>
    <xf numFmtId="0" fontId="31" fillId="52" borderId="0" applyNumberFormat="0" applyBorder="0" applyAlignment="0" applyProtection="0"/>
    <xf numFmtId="0" fontId="31" fillId="46" borderId="0" applyNumberFormat="0" applyBorder="0" applyAlignment="0" applyProtection="0"/>
    <xf numFmtId="0" fontId="31" fillId="57" borderId="0" applyNumberFormat="0" applyBorder="0" applyAlignment="0" applyProtection="0"/>
    <xf numFmtId="0" fontId="31" fillId="41" borderId="0" applyNumberFormat="0" applyBorder="0" applyAlignment="0" applyProtection="0"/>
    <xf numFmtId="0" fontId="31" fillId="52" borderId="0" applyNumberFormat="0" applyBorder="0" applyAlignment="0" applyProtection="0"/>
    <xf numFmtId="0" fontId="31" fillId="58" borderId="0" applyNumberFormat="0" applyBorder="0" applyAlignment="0" applyProtection="0"/>
    <xf numFmtId="186" fontId="32" fillId="0" borderId="0"/>
    <xf numFmtId="187" fontId="35" fillId="0" borderId="0"/>
    <xf numFmtId="188" fontId="41"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42" fillId="67" borderId="0" applyNumberFormat="0" applyBorder="0" applyAlignment="0" applyProtection="0"/>
    <xf numFmtId="0" fontId="42" fillId="46" borderId="0" applyNumberFormat="0" applyBorder="0" applyAlignment="0" applyProtection="0"/>
    <xf numFmtId="0" fontId="42" fillId="57" borderId="0" applyNumberFormat="0" applyBorder="0" applyAlignment="0" applyProtection="0"/>
    <xf numFmtId="0" fontId="42" fillId="56" borderId="0" applyNumberFormat="0" applyBorder="0" applyAlignment="0" applyProtection="0"/>
    <xf numFmtId="0" fontId="42" fillId="65" borderId="0" applyNumberFormat="0" applyBorder="0" applyAlignment="0" applyProtection="0"/>
    <xf numFmtId="0" fontId="42" fillId="68" borderId="0" applyNumberFormat="0" applyBorder="0" applyAlignment="0" applyProtection="0"/>
    <xf numFmtId="0" fontId="42" fillId="67" borderId="0" applyNumberFormat="0" applyBorder="0" applyAlignment="0" applyProtection="0"/>
    <xf numFmtId="0" fontId="43" fillId="59"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59" borderId="0" applyNumberFormat="0" applyBorder="0" applyAlignment="0" applyProtection="0"/>
    <xf numFmtId="0" fontId="45" fillId="15" borderId="0" applyNumberFormat="0" applyBorder="0" applyAlignment="0" applyProtection="0"/>
    <xf numFmtId="0" fontId="42" fillId="46" borderId="0" applyNumberFormat="0" applyBorder="0" applyAlignment="0" applyProtection="0"/>
    <xf numFmtId="0" fontId="43" fillId="46"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3" fillId="46" borderId="0" applyNumberFormat="0" applyBorder="0" applyAlignment="0" applyProtection="0"/>
    <xf numFmtId="0" fontId="45" fillId="19" borderId="0" applyNumberFormat="0" applyBorder="0" applyAlignment="0" applyProtection="0"/>
    <xf numFmtId="0" fontId="42" fillId="57" borderId="0" applyNumberFormat="0" applyBorder="0" applyAlignment="0" applyProtection="0"/>
    <xf numFmtId="0" fontId="43" fillId="55"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55" borderId="0" applyNumberFormat="0" applyBorder="0" applyAlignment="0" applyProtection="0"/>
    <xf numFmtId="0" fontId="45" fillId="23" borderId="0" applyNumberFormat="0" applyBorder="0" applyAlignment="0" applyProtection="0"/>
    <xf numFmtId="0" fontId="42" fillId="56" borderId="0" applyNumberFormat="0" applyBorder="0" applyAlignment="0" applyProtection="0"/>
    <xf numFmtId="0" fontId="43" fillId="62"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62" borderId="0" applyNumberFormat="0" applyBorder="0" applyAlignment="0" applyProtection="0"/>
    <xf numFmtId="0" fontId="45" fillId="27" borderId="0" applyNumberFormat="0" applyBorder="0" applyAlignment="0" applyProtection="0"/>
    <xf numFmtId="0" fontId="42" fillId="65" borderId="0" applyNumberFormat="0" applyBorder="0" applyAlignment="0" applyProtection="0"/>
    <xf numFmtId="0" fontId="43" fillId="59"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59" borderId="0" applyNumberFormat="0" applyBorder="0" applyAlignment="0" applyProtection="0"/>
    <xf numFmtId="0" fontId="45" fillId="31" borderId="0" applyNumberFormat="0" applyBorder="0" applyAlignment="0" applyProtection="0"/>
    <xf numFmtId="0" fontId="42" fillId="68" borderId="0" applyNumberFormat="0" applyBorder="0" applyAlignment="0" applyProtection="0"/>
    <xf numFmtId="0" fontId="43" fillId="43" borderId="0" applyNumberFormat="0" applyBorder="0" applyAlignment="0" applyProtection="0"/>
    <xf numFmtId="0" fontId="44" fillId="64" borderId="0" applyNumberFormat="0" applyBorder="0" applyAlignment="0" applyProtection="0"/>
    <xf numFmtId="0" fontId="44" fillId="64" borderId="0" applyNumberFormat="0" applyBorder="0" applyAlignment="0" applyProtection="0"/>
    <xf numFmtId="0" fontId="43" fillId="43" borderId="0" applyNumberFormat="0" applyBorder="0" applyAlignment="0" applyProtection="0"/>
    <xf numFmtId="0" fontId="45" fillId="35" borderId="0" applyNumberFormat="0" applyBorder="0" applyAlignment="0" applyProtection="0"/>
    <xf numFmtId="0" fontId="34" fillId="67" borderId="0" applyNumberFormat="0" applyBorder="0" applyAlignment="0" applyProtection="0"/>
    <xf numFmtId="0" fontId="34" fillId="46" borderId="0" applyNumberFormat="0" applyBorder="0" applyAlignment="0" applyProtection="0"/>
    <xf numFmtId="0" fontId="34" fillId="57" borderId="0" applyNumberFormat="0" applyBorder="0" applyAlignment="0" applyProtection="0"/>
    <xf numFmtId="0" fontId="34" fillId="56" borderId="0" applyNumberFormat="0" applyBorder="0" applyAlignment="0" applyProtection="0"/>
    <xf numFmtId="0" fontId="34" fillId="65" borderId="0" applyNumberFormat="0" applyBorder="0" applyAlignment="0" applyProtection="0"/>
    <xf numFmtId="0" fontId="34" fillId="68" borderId="0" applyNumberFormat="0" applyBorder="0" applyAlignment="0" applyProtection="0"/>
    <xf numFmtId="189" fontId="32" fillId="0" borderId="0">
      <alignment horizontal="center"/>
    </xf>
    <xf numFmtId="190" fontId="32" fillId="0" borderId="0">
      <alignment horizontal="center"/>
    </xf>
    <xf numFmtId="191" fontId="32" fillId="0" borderId="0">
      <alignment horizontal="center"/>
    </xf>
    <xf numFmtId="192" fontId="32" fillId="0" borderId="0">
      <alignment horizontal="center"/>
    </xf>
    <xf numFmtId="193" fontId="32" fillId="0" borderId="0">
      <alignment horizontal="center"/>
    </xf>
    <xf numFmtId="0" fontId="36" fillId="69"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6" fillId="70" borderId="0" applyNumberFormat="0" applyBorder="0" applyAlignment="0" applyProtection="0"/>
    <xf numFmtId="0" fontId="36" fillId="71" borderId="0" applyNumberFormat="0" applyBorder="0" applyAlignment="0" applyProtection="0"/>
    <xf numFmtId="0" fontId="46" fillId="60" borderId="0" applyNumberFormat="0" applyBorder="0" applyAlignment="0" applyProtection="0"/>
    <xf numFmtId="0" fontId="46" fillId="60" borderId="0" applyNumberFormat="0" applyBorder="0" applyAlignment="0" applyProtection="0"/>
    <xf numFmtId="0" fontId="36" fillId="72" borderId="0" applyNumberFormat="0" applyBorder="0" applyAlignment="0" applyProtection="0"/>
    <xf numFmtId="0" fontId="42" fillId="73" borderId="0" applyNumberFormat="0" applyBorder="0" applyAlignment="0" applyProtection="0"/>
    <xf numFmtId="0" fontId="47" fillId="74" borderId="0" applyNumberFormat="0" applyBorder="0" applyAlignment="0" applyProtection="0"/>
    <xf numFmtId="0" fontId="47" fillId="74" borderId="0" applyNumberFormat="0" applyBorder="0" applyAlignment="0" applyProtection="0"/>
    <xf numFmtId="0" fontId="42" fillId="75" borderId="0" applyNumberFormat="0" applyBorder="0" applyAlignment="0" applyProtection="0"/>
    <xf numFmtId="0" fontId="42" fillId="36"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42" fillId="36" borderId="0" applyNumberFormat="0" applyBorder="0" applyAlignment="0" applyProtection="0"/>
    <xf numFmtId="0" fontId="42" fillId="76" borderId="0" applyNumberFormat="0" applyBorder="0" applyAlignment="0" applyProtection="0"/>
    <xf numFmtId="0" fontId="47" fillId="77" borderId="0" applyNumberFormat="0" applyBorder="0" applyAlignment="0" applyProtection="0"/>
    <xf numFmtId="0" fontId="47" fillId="77" borderId="0" applyNumberFormat="0" applyBorder="0" applyAlignment="0" applyProtection="0"/>
    <xf numFmtId="0" fontId="42" fillId="76" borderId="0" applyNumberFormat="0" applyBorder="0" applyAlignment="0" applyProtection="0"/>
    <xf numFmtId="0" fontId="42" fillId="36" borderId="0" applyNumberFormat="0" applyBorder="0" applyAlignment="0" applyProtection="0"/>
    <xf numFmtId="0" fontId="42" fillId="76" borderId="0" applyNumberFormat="0" applyBorder="0" applyAlignment="0" applyProtection="0"/>
    <xf numFmtId="0" fontId="42" fillId="36" borderId="0" applyNumberFormat="0" applyBorder="0" applyAlignment="0" applyProtection="0"/>
    <xf numFmtId="0" fontId="42" fillId="7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36" fillId="78" borderId="0" applyNumberFormat="0" applyBorder="0" applyAlignment="0" applyProtection="0"/>
    <xf numFmtId="0" fontId="46" fillId="79" borderId="0" applyNumberFormat="0" applyBorder="0" applyAlignment="0" applyProtection="0"/>
    <xf numFmtId="0" fontId="46" fillId="79" borderId="0" applyNumberFormat="0" applyBorder="0" applyAlignment="0" applyProtection="0"/>
    <xf numFmtId="0" fontId="36" fillId="80" borderId="0" applyNumberFormat="0" applyBorder="0" applyAlignment="0" applyProtection="0"/>
    <xf numFmtId="0" fontId="36" fillId="81"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36" fillId="82" borderId="0" applyNumberFormat="0" applyBorder="0" applyAlignment="0" applyProtection="0"/>
    <xf numFmtId="0" fontId="42" fillId="83" borderId="0" applyNumberFormat="0" applyBorder="0" applyAlignment="0" applyProtection="0"/>
    <xf numFmtId="0" fontId="47" fillId="84" borderId="0" applyNumberFormat="0" applyBorder="0" applyAlignment="0" applyProtection="0"/>
    <xf numFmtId="0" fontId="47" fillId="84" borderId="0" applyNumberFormat="0" applyBorder="0" applyAlignment="0" applyProtection="0"/>
    <xf numFmtId="0" fontId="42" fillId="81" borderId="0" applyNumberFormat="0" applyBorder="0" applyAlignment="0" applyProtection="0"/>
    <xf numFmtId="0" fontId="42" fillId="37"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2" fillId="37" borderId="0" applyNumberFormat="0" applyBorder="0" applyAlignment="0" applyProtection="0"/>
    <xf numFmtId="0" fontId="42" fillId="85" borderId="0" applyNumberFormat="0" applyBorder="0" applyAlignment="0" applyProtection="0"/>
    <xf numFmtId="0" fontId="47" fillId="86" borderId="0" applyNumberFormat="0" applyBorder="0" applyAlignment="0" applyProtection="0"/>
    <xf numFmtId="0" fontId="47" fillId="86" borderId="0" applyNumberFormat="0" applyBorder="0" applyAlignment="0" applyProtection="0"/>
    <xf numFmtId="0" fontId="42" fillId="85" borderId="0" applyNumberFormat="0" applyBorder="0" applyAlignment="0" applyProtection="0"/>
    <xf numFmtId="0" fontId="42" fillId="37" borderId="0" applyNumberFormat="0" applyBorder="0" applyAlignment="0" applyProtection="0"/>
    <xf numFmtId="0" fontId="42" fillId="85" borderId="0" applyNumberFormat="0" applyBorder="0" applyAlignment="0" applyProtection="0"/>
    <xf numFmtId="0" fontId="42" fillId="37" borderId="0" applyNumberFormat="0" applyBorder="0" applyAlignment="0" applyProtection="0"/>
    <xf numFmtId="0" fontId="42" fillId="85"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36" fillId="87" borderId="0" applyNumberFormat="0" applyBorder="0" applyAlignment="0" applyProtection="0"/>
    <xf numFmtId="0" fontId="46" fillId="88" borderId="0" applyNumberFormat="0" applyBorder="0" applyAlignment="0" applyProtection="0"/>
    <xf numFmtId="0" fontId="46" fillId="88" borderId="0" applyNumberFormat="0" applyBorder="0" applyAlignment="0" applyProtection="0"/>
    <xf numFmtId="0" fontId="36" fillId="89" borderId="0" applyNumberFormat="0" applyBorder="0" applyAlignment="0" applyProtection="0"/>
    <xf numFmtId="0" fontId="36" fillId="82"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36" fillId="90" borderId="0" applyNumberFormat="0" applyBorder="0" applyAlignment="0" applyProtection="0"/>
    <xf numFmtId="0" fontId="42" fillId="72" borderId="0" applyNumberFormat="0" applyBorder="0" applyAlignment="0" applyProtection="0"/>
    <xf numFmtId="0" fontId="47" fillId="63" borderId="0" applyNumberFormat="0" applyBorder="0" applyAlignment="0" applyProtection="0"/>
    <xf numFmtId="0" fontId="47" fillId="63" borderId="0" applyNumberFormat="0" applyBorder="0" applyAlignment="0" applyProtection="0"/>
    <xf numFmtId="0" fontId="42" fillId="91" borderId="0" applyNumberFormat="0" applyBorder="0" applyAlignment="0" applyProtection="0"/>
    <xf numFmtId="0" fontId="42" fillId="5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2" fillId="55" borderId="0" applyNumberFormat="0" applyBorder="0" applyAlignment="0" applyProtection="0"/>
    <xf numFmtId="0" fontId="42" fillId="83" borderId="0" applyNumberFormat="0" applyBorder="0" applyAlignment="0" applyProtection="0"/>
    <xf numFmtId="0" fontId="47" fillId="84" borderId="0" applyNumberFormat="0" applyBorder="0" applyAlignment="0" applyProtection="0"/>
    <xf numFmtId="0" fontId="47" fillId="84" borderId="0" applyNumberFormat="0" applyBorder="0" applyAlignment="0" applyProtection="0"/>
    <xf numFmtId="0" fontId="42" fillId="83" borderId="0" applyNumberFormat="0" applyBorder="0" applyAlignment="0" applyProtection="0"/>
    <xf numFmtId="0" fontId="42" fillId="55" borderId="0" applyNumberFormat="0" applyBorder="0" applyAlignment="0" applyProtection="0"/>
    <xf numFmtId="0" fontId="42" fillId="83" borderId="0" applyNumberFormat="0" applyBorder="0" applyAlignment="0" applyProtection="0"/>
    <xf numFmtId="0" fontId="42" fillId="55" borderId="0" applyNumberFormat="0" applyBorder="0" applyAlignment="0" applyProtection="0"/>
    <xf numFmtId="0" fontId="42" fillId="83"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36" fillId="82"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36" fillId="80" borderId="0" applyNumberFormat="0" applyBorder="0" applyAlignment="0" applyProtection="0"/>
    <xf numFmtId="0" fontId="36" fillId="72" borderId="0" applyNumberFormat="0" applyBorder="0" applyAlignment="0" applyProtection="0"/>
    <xf numFmtId="0" fontId="46" fillId="63" borderId="0" applyNumberFormat="0" applyBorder="0" applyAlignment="0" applyProtection="0"/>
    <xf numFmtId="0" fontId="46" fillId="63" borderId="0" applyNumberFormat="0" applyBorder="0" applyAlignment="0" applyProtection="0"/>
    <xf numFmtId="0" fontId="36" fillId="83" borderId="0" applyNumberFormat="0" applyBorder="0" applyAlignment="0" applyProtection="0"/>
    <xf numFmtId="0" fontId="42" fillId="72" borderId="0" applyNumberFormat="0" applyBorder="0" applyAlignment="0" applyProtection="0"/>
    <xf numFmtId="0" fontId="47" fillId="63" borderId="0" applyNumberFormat="0" applyBorder="0" applyAlignment="0" applyProtection="0"/>
    <xf numFmtId="0" fontId="47" fillId="63" borderId="0" applyNumberFormat="0" applyBorder="0" applyAlignment="0" applyProtection="0"/>
    <xf numFmtId="0" fontId="42" fillId="82" borderId="0" applyNumberFormat="0" applyBorder="0" applyAlignment="0" applyProtection="0"/>
    <xf numFmtId="0" fontId="42" fillId="56"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2" fillId="56" borderId="0" applyNumberFormat="0" applyBorder="0" applyAlignment="0" applyProtection="0"/>
    <xf numFmtId="0" fontId="42" fillId="92" borderId="0" applyNumberFormat="0" applyBorder="0" applyAlignment="0" applyProtection="0"/>
    <xf numFmtId="0" fontId="47" fillId="93" borderId="0" applyNumberFormat="0" applyBorder="0" applyAlignment="0" applyProtection="0"/>
    <xf numFmtId="0" fontId="47" fillId="93" borderId="0" applyNumberFormat="0" applyBorder="0" applyAlignment="0" applyProtection="0"/>
    <xf numFmtId="0" fontId="42" fillId="92" borderId="0" applyNumberFormat="0" applyBorder="0" applyAlignment="0" applyProtection="0"/>
    <xf numFmtId="0" fontId="42" fillId="56" borderId="0" applyNumberFormat="0" applyBorder="0" applyAlignment="0" applyProtection="0"/>
    <xf numFmtId="0" fontId="42" fillId="92" borderId="0" applyNumberFormat="0" applyBorder="0" applyAlignment="0" applyProtection="0"/>
    <xf numFmtId="0" fontId="42" fillId="56" borderId="0" applyNumberFormat="0" applyBorder="0" applyAlignment="0" applyProtection="0"/>
    <xf numFmtId="0" fontId="42" fillId="92"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36" fillId="69"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6" fillId="87" borderId="0" applyNumberFormat="0" applyBorder="0" applyAlignment="0" applyProtection="0"/>
    <xf numFmtId="0" fontId="36" fillId="71" borderId="0" applyNumberFormat="0" applyBorder="0" applyAlignment="0" applyProtection="0"/>
    <xf numFmtId="0" fontId="46" fillId="60" borderId="0" applyNumberFormat="0" applyBorder="0" applyAlignment="0" applyProtection="0"/>
    <xf numFmtId="0" fontId="46" fillId="60" borderId="0" applyNumberFormat="0" applyBorder="0" applyAlignment="0" applyProtection="0"/>
    <xf numFmtId="0" fontId="42" fillId="71"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2" fillId="75" borderId="0" applyNumberFormat="0" applyBorder="0" applyAlignment="0" applyProtection="0"/>
    <xf numFmtId="0" fontId="42" fillId="65" borderId="0" applyNumberFormat="0" applyBorder="0" applyAlignment="0" applyProtection="0"/>
    <xf numFmtId="0" fontId="45" fillId="28" borderId="0" applyNumberFormat="0" applyBorder="0" applyAlignment="0" applyProtection="0"/>
    <xf numFmtId="0" fontId="45" fillId="28" borderId="0" applyNumberFormat="0" applyBorder="0" applyAlignment="0" applyProtection="0"/>
    <xf numFmtId="0" fontId="42" fillId="65" borderId="0" applyNumberFormat="0" applyBorder="0" applyAlignment="0" applyProtection="0"/>
    <xf numFmtId="0" fontId="42" fillId="94" borderId="0" applyNumberFormat="0" applyBorder="0" applyAlignment="0" applyProtection="0"/>
    <xf numFmtId="0" fontId="47" fillId="95" borderId="0" applyNumberFormat="0" applyBorder="0" applyAlignment="0" applyProtection="0"/>
    <xf numFmtId="0" fontId="47" fillId="95" borderId="0" applyNumberFormat="0" applyBorder="0" applyAlignment="0" applyProtection="0"/>
    <xf numFmtId="0" fontId="42" fillId="94" borderId="0" applyNumberFormat="0" applyBorder="0" applyAlignment="0" applyProtection="0"/>
    <xf numFmtId="0" fontId="42" fillId="65" borderId="0" applyNumberFormat="0" applyBorder="0" applyAlignment="0" applyProtection="0"/>
    <xf numFmtId="0" fontId="42" fillId="94" borderId="0" applyNumberFormat="0" applyBorder="0" applyAlignment="0" applyProtection="0"/>
    <xf numFmtId="0" fontId="42" fillId="65" borderId="0" applyNumberFormat="0" applyBorder="0" applyAlignment="0" applyProtection="0"/>
    <xf numFmtId="0" fontId="42" fillId="94"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36" fillId="96"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36" fillId="81"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36" fillId="97" borderId="0" applyNumberFormat="0" applyBorder="0" applyAlignment="0" applyProtection="0"/>
    <xf numFmtId="0" fontId="42" fillId="97" borderId="0" applyNumberFormat="0" applyBorder="0" applyAlignment="0" applyProtection="0"/>
    <xf numFmtId="0" fontId="47" fillId="64" borderId="0" applyNumberFormat="0" applyBorder="0" applyAlignment="0" applyProtection="0"/>
    <xf numFmtId="0" fontId="47" fillId="64" borderId="0" applyNumberFormat="0" applyBorder="0" applyAlignment="0" applyProtection="0"/>
    <xf numFmtId="0" fontId="42" fillId="98" borderId="0" applyNumberFormat="0" applyBorder="0" applyAlignment="0" applyProtection="0"/>
    <xf numFmtId="0" fontId="42" fillId="66"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2" fillId="66" borderId="0" applyNumberFormat="0" applyBorder="0" applyAlignment="0" applyProtection="0"/>
    <xf numFmtId="0" fontId="42" fillId="99" borderId="0" applyNumberFormat="0" applyBorder="0" applyAlignment="0" applyProtection="0"/>
    <xf numFmtId="0" fontId="47" fillId="100" borderId="0" applyNumberFormat="0" applyBorder="0" applyAlignment="0" applyProtection="0"/>
    <xf numFmtId="0" fontId="47" fillId="100" borderId="0" applyNumberFormat="0" applyBorder="0" applyAlignment="0" applyProtection="0"/>
    <xf numFmtId="0" fontId="42" fillId="99" borderId="0" applyNumberFormat="0" applyBorder="0" applyAlignment="0" applyProtection="0"/>
    <xf numFmtId="0" fontId="42" fillId="66" borderId="0" applyNumberFormat="0" applyBorder="0" applyAlignment="0" applyProtection="0"/>
    <xf numFmtId="0" fontId="42" fillId="99" borderId="0" applyNumberFormat="0" applyBorder="0" applyAlignment="0" applyProtection="0"/>
    <xf numFmtId="0" fontId="42" fillId="66" borderId="0" applyNumberFormat="0" applyBorder="0" applyAlignment="0" applyProtection="0"/>
    <xf numFmtId="0" fontId="42" fillId="99"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8" fillId="62" borderId="24" applyNumberFormat="0" applyAlignment="0" applyProtection="0"/>
    <xf numFmtId="0" fontId="49" fillId="0" borderId="0">
      <alignment horizontal="left" wrapText="1"/>
    </xf>
    <xf numFmtId="0" fontId="50" fillId="0" borderId="25">
      <protection hidden="1"/>
    </xf>
    <xf numFmtId="0" fontId="51" fillId="62" borderId="25" applyNumberFormat="0" applyFont="0" applyBorder="0" applyAlignment="0" applyProtection="0">
      <protection hidden="1"/>
    </xf>
    <xf numFmtId="0" fontId="52" fillId="0" borderId="25">
      <protection hidden="1"/>
    </xf>
    <xf numFmtId="194" fontId="9" fillId="0" borderId="0" applyFont="0" applyFill="0" applyBorder="0" applyAlignment="0" applyProtection="0"/>
    <xf numFmtId="0" fontId="9" fillId="0" borderId="0"/>
    <xf numFmtId="0" fontId="53" fillId="0" borderId="0" applyNumberFormat="0" applyFill="0" applyBorder="0" applyAlignment="0" applyProtection="0"/>
    <xf numFmtId="0" fontId="54" fillId="39"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6" fillId="81" borderId="0" applyNumberFormat="0" applyBorder="0" applyAlignment="0" applyProtection="0"/>
    <xf numFmtId="0" fontId="57" fillId="6" borderId="0" applyNumberFormat="0" applyBorder="0" applyAlignment="0" applyProtection="0"/>
    <xf numFmtId="0" fontId="58" fillId="0" borderId="0" applyNumberFormat="0" applyFill="0" applyBorder="0" applyAlignment="0" applyProtection="0"/>
    <xf numFmtId="0" fontId="59" fillId="0" borderId="0"/>
    <xf numFmtId="2" fontId="60" fillId="0" borderId="0">
      <protection locked="0"/>
    </xf>
    <xf numFmtId="2" fontId="61" fillId="0" borderId="0">
      <protection locked="0"/>
    </xf>
    <xf numFmtId="0" fontId="60" fillId="0" borderId="0">
      <protection locked="0"/>
    </xf>
    <xf numFmtId="0" fontId="60" fillId="0" borderId="0">
      <protection locked="0"/>
    </xf>
    <xf numFmtId="0" fontId="62" fillId="62" borderId="24" applyNumberFormat="0" applyAlignment="0" applyProtection="0"/>
    <xf numFmtId="0" fontId="62" fillId="62" borderId="24" applyNumberFormat="0" applyAlignment="0" applyProtection="0"/>
    <xf numFmtId="0" fontId="62" fillId="62" borderId="24" applyNumberFormat="0" applyAlignment="0" applyProtection="0"/>
    <xf numFmtId="0" fontId="62" fillId="62" borderId="24" applyNumberFormat="0" applyAlignment="0" applyProtection="0"/>
    <xf numFmtId="0" fontId="62" fillId="62" borderId="24" applyNumberFormat="0" applyAlignment="0" applyProtection="0"/>
    <xf numFmtId="0" fontId="62" fillId="62" borderId="24" applyNumberFormat="0" applyAlignment="0" applyProtection="0"/>
    <xf numFmtId="0" fontId="63" fillId="51" borderId="26" applyNumberFormat="0" applyAlignment="0" applyProtection="0"/>
    <xf numFmtId="0" fontId="63" fillId="51" borderId="26" applyNumberFormat="0" applyAlignment="0" applyProtection="0"/>
    <xf numFmtId="0" fontId="64" fillId="101" borderId="24" applyNumberFormat="0" applyAlignment="0" applyProtection="0"/>
    <xf numFmtId="0" fontId="65" fillId="9" borderId="18" applyNumberFormat="0" applyAlignment="0" applyProtection="0"/>
    <xf numFmtId="0" fontId="66" fillId="0" borderId="27" applyNumberFormat="0" applyFont="0" applyFill="0" applyAlignment="0" applyProtection="0"/>
    <xf numFmtId="0" fontId="67" fillId="0" borderId="28" applyNumberFormat="0" applyFill="0" applyAlignment="0" applyProtection="0"/>
    <xf numFmtId="1" fontId="68" fillId="0" borderId="0"/>
    <xf numFmtId="0" fontId="69" fillId="102" borderId="29" applyNumberFormat="0" applyAlignment="0" applyProtection="0"/>
    <xf numFmtId="0" fontId="70" fillId="84" borderId="30" applyNumberFormat="0" applyAlignment="0" applyProtection="0"/>
    <xf numFmtId="0" fontId="70" fillId="84" borderId="30" applyNumberFormat="0" applyAlignment="0" applyProtection="0"/>
    <xf numFmtId="0" fontId="69" fillId="83" borderId="29" applyNumberFormat="0" applyAlignment="0" applyProtection="0"/>
    <xf numFmtId="0" fontId="71" fillId="10" borderId="21" applyNumberFormat="0" applyAlignment="0" applyProtection="0"/>
    <xf numFmtId="195" fontId="49" fillId="0" borderId="0"/>
    <xf numFmtId="196" fontId="9" fillId="0" borderId="0"/>
    <xf numFmtId="0" fontId="72" fillId="103" borderId="31">
      <alignment horizontal="right" vertical="center"/>
    </xf>
    <xf numFmtId="0" fontId="73" fillId="103" borderId="31">
      <alignment horizontal="right" vertical="center"/>
    </xf>
    <xf numFmtId="0" fontId="9" fillId="103" borderId="1"/>
    <xf numFmtId="0" fontId="74" fillId="104" borderId="31">
      <alignment horizontal="center" vertical="center"/>
    </xf>
    <xf numFmtId="0" fontId="72" fillId="103" borderId="31">
      <alignment horizontal="right" vertical="center"/>
    </xf>
    <xf numFmtId="0" fontId="9" fillId="103" borderId="0"/>
    <xf numFmtId="0" fontId="75" fillId="103" borderId="31">
      <alignment horizontal="left" vertical="center"/>
    </xf>
    <xf numFmtId="0" fontId="75" fillId="103" borderId="32">
      <alignment vertical="center"/>
    </xf>
    <xf numFmtId="0" fontId="76" fillId="103" borderId="33">
      <alignment vertical="center"/>
    </xf>
    <xf numFmtId="0" fontId="75" fillId="103" borderId="31"/>
    <xf numFmtId="0" fontId="73" fillId="103" borderId="31">
      <alignment horizontal="right" vertical="center"/>
    </xf>
    <xf numFmtId="0" fontId="77" fillId="105" borderId="31">
      <alignment horizontal="left" vertical="center"/>
    </xf>
    <xf numFmtId="0" fontId="77" fillId="105" borderId="31">
      <alignment horizontal="left" vertical="center"/>
    </xf>
    <xf numFmtId="0" fontId="78" fillId="103" borderId="31">
      <alignment horizontal="left" vertical="center"/>
    </xf>
    <xf numFmtId="0" fontId="79" fillId="103" borderId="1"/>
    <xf numFmtId="0" fontId="74" fillId="106" borderId="31">
      <alignment horizontal="left" vertical="center"/>
    </xf>
    <xf numFmtId="197" fontId="80" fillId="0" borderId="0"/>
    <xf numFmtId="197" fontId="80" fillId="0" borderId="0"/>
    <xf numFmtId="197" fontId="80" fillId="0" borderId="0"/>
    <xf numFmtId="197" fontId="80" fillId="0" borderId="0"/>
    <xf numFmtId="197" fontId="80" fillId="0" borderId="0"/>
    <xf numFmtId="197" fontId="80" fillId="0" borderId="0"/>
    <xf numFmtId="197" fontId="80" fillId="0" borderId="0"/>
    <xf numFmtId="197" fontId="80"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98" fontId="8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98" fontId="81" fillId="0" borderId="0" applyFont="0" applyFill="0" applyBorder="0" applyAlignment="0" applyProtection="0"/>
    <xf numFmtId="199" fontId="82" fillId="0" borderId="0" applyFont="0" applyFill="0" applyBorder="0" applyAlignment="0" applyProtection="0"/>
    <xf numFmtId="198" fontId="81" fillId="0" borderId="0" applyFont="0" applyFill="0" applyBorder="0" applyAlignment="0" applyProtection="0"/>
    <xf numFmtId="199" fontId="8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9" fontId="8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200" fontId="83" fillId="0" borderId="0">
      <alignment horizontal="right" vertical="top"/>
    </xf>
    <xf numFmtId="3" fontId="84" fillId="0" borderId="0" applyFont="0" applyFill="0" applyBorder="0" applyAlignment="0" applyProtection="0"/>
    <xf numFmtId="0" fontId="28" fillId="0" borderId="0"/>
    <xf numFmtId="3" fontId="85" fillId="0" borderId="0" applyFill="0" applyBorder="0" applyAlignment="0" applyProtection="0"/>
    <xf numFmtId="0" fontId="36" fillId="48" borderId="34" applyNumberFormat="0" applyFont="0" applyAlignment="0" applyProtection="0"/>
    <xf numFmtId="0" fontId="36" fillId="48" borderId="34" applyNumberFormat="0" applyFont="0" applyAlignment="0" applyProtection="0"/>
    <xf numFmtId="0" fontId="36" fillId="48" borderId="34" applyNumberFormat="0" applyFont="0" applyAlignment="0" applyProtection="0"/>
    <xf numFmtId="0" fontId="86" fillId="0" borderId="0"/>
    <xf numFmtId="0" fontId="86" fillId="0" borderId="0"/>
    <xf numFmtId="201" fontId="84" fillId="0" borderId="0" applyFont="0" applyFill="0" applyBorder="0" applyAlignment="0" applyProtection="0"/>
    <xf numFmtId="2" fontId="60" fillId="0" borderId="0">
      <protection locked="0"/>
    </xf>
    <xf numFmtId="170" fontId="9" fillId="107" borderId="0" applyNumberFormat="0" applyFont="0" applyBorder="0" applyAlignment="0" applyProtection="0"/>
    <xf numFmtId="14" fontId="87" fillId="0" borderId="0" applyFont="0" applyFill="0" applyBorder="0" applyAlignment="0" applyProtection="0"/>
    <xf numFmtId="0" fontId="66" fillId="0" borderId="0" applyFont="0" applyFill="0" applyBorder="0" applyAlignment="0" applyProtection="0"/>
    <xf numFmtId="15" fontId="88" fillId="0" borderId="0"/>
    <xf numFmtId="202" fontId="89" fillId="0" borderId="0"/>
    <xf numFmtId="0" fontId="90" fillId="108"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0" fillId="109"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0" fillId="110"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43" borderId="24" applyNumberFormat="0" applyAlignment="0" applyProtection="0"/>
    <xf numFmtId="0" fontId="92" fillId="43" borderId="24" applyNumberFormat="0" applyAlignment="0" applyProtection="0"/>
    <xf numFmtId="0" fontId="92" fillId="43" borderId="24" applyNumberFormat="0" applyAlignment="0" applyProtection="0"/>
    <xf numFmtId="203" fontId="93" fillId="0" borderId="35">
      <alignment horizontal="center"/>
    </xf>
    <xf numFmtId="203" fontId="93" fillId="0" borderId="35">
      <alignment horizontal="center"/>
    </xf>
    <xf numFmtId="0" fontId="94" fillId="107" borderId="0"/>
    <xf numFmtId="204" fontId="9" fillId="0" borderId="0" applyFont="0" applyFill="0" applyBorder="0" applyAlignment="0" applyProtection="0"/>
    <xf numFmtId="205" fontId="95" fillId="0" borderId="0" applyFont="0" applyFill="0" applyBorder="0" applyAlignment="0" applyProtection="0"/>
    <xf numFmtId="206" fontId="96" fillId="0" borderId="0"/>
    <xf numFmtId="170" fontId="97" fillId="0" borderId="0" applyBorder="0" applyAlignment="0" applyProtection="0"/>
    <xf numFmtId="170" fontId="98" fillId="0" borderId="0" applyBorder="0" applyAlignment="0" applyProtection="0"/>
    <xf numFmtId="170" fontId="99" fillId="0" borderId="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1"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207" fontId="105" fillId="0" borderId="0" applyFont="0" applyFill="0" applyBorder="0" applyAlignment="0" applyProtection="0"/>
    <xf numFmtId="208" fontId="105" fillId="0" borderId="0" applyFont="0" applyFill="0" applyBorder="0" applyAlignment="0" applyProtection="0"/>
    <xf numFmtId="0" fontId="106" fillId="0" borderId="0" applyNumberFormat="0" applyBorder="0" applyProtection="0">
      <alignment vertical="center"/>
    </xf>
    <xf numFmtId="0" fontId="107" fillId="0" borderId="0">
      <alignment vertical="center"/>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0" fontId="93" fillId="0" borderId="0"/>
    <xf numFmtId="0" fontId="60" fillId="0" borderId="0">
      <protection locked="0"/>
    </xf>
    <xf numFmtId="210" fontId="60" fillId="0" borderId="0">
      <protection locked="0"/>
    </xf>
    <xf numFmtId="3" fontId="66" fillId="0" borderId="0" applyFont="0" applyFill="0" applyBorder="0" applyAlignment="0" applyProtection="0"/>
    <xf numFmtId="3" fontId="66" fillId="0" borderId="0" applyFont="0" applyFill="0" applyBorder="0" applyAlignment="0" applyProtection="0"/>
    <xf numFmtId="2" fontId="87" fillId="0" borderId="0" applyFont="0" applyFill="0" applyBorder="0" applyAlignment="0" applyProtection="0"/>
    <xf numFmtId="0" fontId="109" fillId="0" borderId="0"/>
    <xf numFmtId="0" fontId="28" fillId="0" borderId="0"/>
    <xf numFmtId="210" fontId="60" fillId="0" borderId="0">
      <protection locked="0"/>
    </xf>
    <xf numFmtId="170" fontId="110" fillId="111" borderId="0" applyNumberFormat="0" applyFont="0" applyBorder="0" applyAlignment="0" applyProtection="0"/>
    <xf numFmtId="169" fontId="111" fillId="0" borderId="0" applyProtection="0"/>
    <xf numFmtId="169" fontId="112" fillId="0" borderId="0" applyProtection="0"/>
    <xf numFmtId="169" fontId="113" fillId="0" borderId="0" applyProtection="0"/>
    <xf numFmtId="0" fontId="32" fillId="0" borderId="36"/>
    <xf numFmtId="0" fontId="32" fillId="0" borderId="36"/>
    <xf numFmtId="0" fontId="32" fillId="0" borderId="36"/>
    <xf numFmtId="0" fontId="114" fillId="40" borderId="0" applyNumberFormat="0" applyBorder="0" applyAlignment="0" applyProtection="0"/>
    <xf numFmtId="0" fontId="115" fillId="112" borderId="0" applyNumberFormat="0" applyBorder="0" applyAlignment="0" applyProtection="0"/>
    <xf numFmtId="0" fontId="115" fillId="112" borderId="0" applyNumberFormat="0" applyBorder="0" applyAlignment="0" applyProtection="0"/>
    <xf numFmtId="0" fontId="114" fillId="113" borderId="0" applyNumberFormat="0" applyBorder="0" applyAlignment="0" applyProtection="0"/>
    <xf numFmtId="0" fontId="116" fillId="5" borderId="0" applyNumberFormat="0" applyBorder="0" applyAlignment="0" applyProtection="0"/>
    <xf numFmtId="38" fontId="32" fillId="106" borderId="0" applyNumberFormat="0" applyBorder="0" applyAlignment="0" applyProtection="0"/>
    <xf numFmtId="169" fontId="85" fillId="0" borderId="0" applyProtection="0"/>
    <xf numFmtId="49" fontId="117" fillId="0" borderId="0" applyFill="0" applyBorder="0" applyAlignment="0" applyProtection="0">
      <alignment horizontal="left"/>
    </xf>
    <xf numFmtId="0" fontId="118" fillId="0" borderId="0"/>
    <xf numFmtId="0" fontId="118" fillId="0" borderId="37" applyNumberFormat="0" applyAlignment="0" applyProtection="0">
      <alignment horizontal="left" vertical="center"/>
    </xf>
    <xf numFmtId="0" fontId="118" fillId="0" borderId="35">
      <alignment horizontal="left" vertical="center"/>
    </xf>
    <xf numFmtId="0" fontId="118" fillId="0" borderId="35">
      <alignment horizontal="left" vertical="center"/>
    </xf>
    <xf numFmtId="169" fontId="119" fillId="0" borderId="0" applyNumberFormat="0" applyFont="0" applyFill="0" applyAlignment="0" applyProtection="0"/>
    <xf numFmtId="0" fontId="120" fillId="0" borderId="38" applyNumberFormat="0" applyFill="0" applyAlignment="0" applyProtection="0"/>
    <xf numFmtId="0" fontId="120" fillId="0" borderId="38" applyNumberFormat="0" applyFill="0" applyAlignment="0" applyProtection="0"/>
    <xf numFmtId="0" fontId="121" fillId="0" borderId="39" applyNumberFormat="0" applyFill="0" applyAlignment="0" applyProtection="0"/>
    <xf numFmtId="0" fontId="122" fillId="0" borderId="40" applyNumberFormat="0" applyFill="0" applyAlignment="0" applyProtection="0"/>
    <xf numFmtId="0" fontId="123" fillId="0" borderId="15" applyNumberFormat="0" applyFill="0" applyAlignment="0" applyProtection="0"/>
    <xf numFmtId="169" fontId="124" fillId="0" borderId="0" applyNumberFormat="0" applyFont="0" applyFill="0" applyAlignment="0" applyProtection="0"/>
    <xf numFmtId="0" fontId="125" fillId="0" borderId="41" applyNumberFormat="0" applyFill="0" applyAlignment="0" applyProtection="0"/>
    <xf numFmtId="0" fontId="125" fillId="0" borderId="41" applyNumberFormat="0" applyFill="0" applyAlignment="0" applyProtection="0"/>
    <xf numFmtId="0" fontId="126" fillId="0" borderId="42" applyNumberFormat="0" applyFill="0" applyAlignment="0" applyProtection="0"/>
    <xf numFmtId="0" fontId="127" fillId="0" borderId="42" applyNumberFormat="0" applyFill="0" applyAlignment="0" applyProtection="0"/>
    <xf numFmtId="0" fontId="128" fillId="0" borderId="16" applyNumberFormat="0" applyFill="0" applyAlignment="0" applyProtection="0"/>
    <xf numFmtId="0" fontId="129" fillId="0" borderId="43" applyNumberFormat="0" applyFill="0" applyAlignment="0" applyProtection="0"/>
    <xf numFmtId="0" fontId="130" fillId="0" borderId="44" applyNumberFormat="0" applyFill="0" applyAlignment="0" applyProtection="0"/>
    <xf numFmtId="0" fontId="130" fillId="0" borderId="44" applyNumberFormat="0" applyFill="0" applyAlignment="0" applyProtection="0"/>
    <xf numFmtId="0" fontId="131" fillId="0" borderId="45" applyNumberFormat="0" applyFill="0" applyAlignment="0" applyProtection="0"/>
    <xf numFmtId="0" fontId="132" fillId="0" borderId="17" applyNumberFormat="0" applyFill="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3" fillId="0" borderId="0">
      <protection locked="0"/>
    </xf>
    <xf numFmtId="0" fontId="133" fillId="0" borderId="0">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170" fontId="110" fillId="114" borderId="0" applyNumberFormat="0" applyFont="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alignment vertical="top"/>
      <protection locked="0"/>
    </xf>
    <xf numFmtId="0" fontId="140" fillId="0" borderId="0"/>
    <xf numFmtId="0" fontId="141" fillId="43" borderId="24" applyNumberFormat="0" applyAlignment="0" applyProtection="0"/>
    <xf numFmtId="211" fontId="33" fillId="0" borderId="0" applyFont="0" applyFill="0" applyBorder="0" applyAlignment="0" applyProtection="0"/>
    <xf numFmtId="212" fontId="33" fillId="0" borderId="0" applyFont="0" applyFill="0" applyBorder="0" applyAlignment="0" applyProtection="0"/>
    <xf numFmtId="49" fontId="142" fillId="0" borderId="0" applyFill="0" applyBorder="0" applyAlignment="0" applyProtection="0"/>
    <xf numFmtId="0" fontId="143" fillId="0" borderId="0" applyFill="0" applyBorder="0" applyAlignment="0" applyProtection="0"/>
    <xf numFmtId="213" fontId="143" fillId="0" borderId="0" applyFill="0" applyBorder="0" applyAlignment="0" applyProtection="0"/>
    <xf numFmtId="214" fontId="144" fillId="0" borderId="0" applyFill="0" applyBorder="0" applyAlignment="0" applyProtection="0"/>
    <xf numFmtId="215" fontId="145" fillId="0" borderId="0" applyFill="0" applyBorder="0" applyAlignment="0" applyProtection="0"/>
    <xf numFmtId="216" fontId="145" fillId="0" borderId="0" applyFill="0" applyBorder="0" applyAlignment="0" applyProtection="0"/>
    <xf numFmtId="10" fontId="146" fillId="0" borderId="0"/>
    <xf numFmtId="10" fontId="32" fillId="111" borderId="31" applyNumberFormat="0" applyBorder="0" applyAlignment="0" applyProtection="0"/>
    <xf numFmtId="0" fontId="92" fillId="43" borderId="24" applyNumberFormat="0" applyAlignment="0" applyProtection="0"/>
    <xf numFmtId="0" fontId="147" fillId="8" borderId="18" applyNumberFormat="0" applyAlignment="0" applyProtection="0"/>
    <xf numFmtId="0" fontId="147" fillId="8" borderId="18" applyNumberFormat="0" applyAlignment="0" applyProtection="0"/>
    <xf numFmtId="0" fontId="148" fillId="97" borderId="24" applyNumberFormat="0" applyAlignment="0" applyProtection="0"/>
    <xf numFmtId="0" fontId="92" fillId="43" borderId="24" applyNumberFormat="0" applyAlignment="0" applyProtection="0"/>
    <xf numFmtId="0" fontId="92" fillId="43" borderId="24" applyNumberFormat="0" applyAlignment="0" applyProtection="0"/>
    <xf numFmtId="0" fontId="92" fillId="43" borderId="24" applyNumberFormat="0" applyAlignment="0" applyProtection="0"/>
    <xf numFmtId="0" fontId="149" fillId="64" borderId="26" applyNumberFormat="0" applyAlignment="0" applyProtection="0"/>
    <xf numFmtId="0" fontId="149" fillId="64" borderId="26" applyNumberFormat="0" applyAlignment="0" applyProtection="0"/>
    <xf numFmtId="0" fontId="148" fillId="97" borderId="24" applyNumberFormat="0" applyAlignment="0" applyProtection="0"/>
    <xf numFmtId="0" fontId="92" fillId="43" borderId="24" applyNumberFormat="0" applyAlignment="0" applyProtection="0"/>
    <xf numFmtId="0" fontId="148" fillId="97" borderId="24" applyNumberFormat="0" applyAlignment="0" applyProtection="0"/>
    <xf numFmtId="0" fontId="92" fillId="43" borderId="24" applyNumberFormat="0" applyAlignment="0" applyProtection="0"/>
    <xf numFmtId="0" fontId="148" fillId="97" borderId="24" applyNumberFormat="0" applyAlignment="0" applyProtection="0"/>
    <xf numFmtId="0" fontId="92" fillId="43" borderId="24" applyNumberFormat="0" applyAlignment="0" applyProtection="0"/>
    <xf numFmtId="0" fontId="92" fillId="43" borderId="24" applyNumberFormat="0" applyAlignment="0" applyProtection="0"/>
    <xf numFmtId="0" fontId="92" fillId="43" borderId="24" applyNumberFormat="0" applyAlignment="0" applyProtection="0"/>
    <xf numFmtId="0" fontId="92" fillId="43" borderId="24" applyNumberFormat="0" applyAlignment="0" applyProtection="0"/>
    <xf numFmtId="0" fontId="54" fillId="39" borderId="0" applyNumberFormat="0" applyBorder="0" applyAlignment="0" applyProtection="0"/>
    <xf numFmtId="0" fontId="150" fillId="0" borderId="0" applyNumberFormat="0" applyFill="0" applyBorder="0" applyAlignment="0" applyProtection="0">
      <alignment vertical="top"/>
      <protection locked="0"/>
    </xf>
    <xf numFmtId="0" fontId="151" fillId="62" borderId="46" applyNumberFormat="0" applyAlignment="0" applyProtection="0"/>
    <xf numFmtId="15" fontId="9" fillId="0" borderId="0"/>
    <xf numFmtId="217" fontId="49" fillId="0" borderId="0"/>
    <xf numFmtId="218" fontId="97" fillId="49" borderId="0" applyBorder="0" applyProtection="0"/>
    <xf numFmtId="218" fontId="98" fillId="111" borderId="0"/>
    <xf numFmtId="218" fontId="99" fillId="111" borderId="0"/>
    <xf numFmtId="0" fontId="152" fillId="0" borderId="0" applyNumberFormat="0" applyFill="0" applyBorder="0" applyAlignment="0" applyProtection="0">
      <alignment vertical="top"/>
      <protection locked="0"/>
    </xf>
    <xf numFmtId="0" fontId="153" fillId="0" borderId="47" applyNumberFormat="0" applyFill="0" applyAlignment="0" applyProtection="0"/>
    <xf numFmtId="169" fontId="154" fillId="0" borderId="0"/>
    <xf numFmtId="0" fontId="155" fillId="40" borderId="0" applyNumberFormat="0" applyBorder="0" applyAlignment="0" applyProtection="0"/>
    <xf numFmtId="169" fontId="156" fillId="0" borderId="0" applyProtection="0"/>
    <xf numFmtId="0" fontId="67" fillId="0" borderId="28" applyNumberFormat="0" applyFill="0" applyAlignment="0" applyProtection="0"/>
    <xf numFmtId="0" fontId="157" fillId="0" borderId="48" applyNumberFormat="0" applyFill="0" applyAlignment="0" applyProtection="0"/>
    <xf numFmtId="0" fontId="157" fillId="0" borderId="48" applyNumberFormat="0" applyFill="0" applyAlignment="0" applyProtection="0"/>
    <xf numFmtId="0" fontId="158" fillId="0" borderId="49" applyNumberFormat="0" applyFill="0" applyAlignment="0" applyProtection="0"/>
    <xf numFmtId="0" fontId="159" fillId="0" borderId="20" applyNumberFormat="0" applyFill="0" applyAlignment="0" applyProtection="0"/>
    <xf numFmtId="0" fontId="160" fillId="0" borderId="25">
      <alignment horizontal="left"/>
      <protection locked="0"/>
    </xf>
    <xf numFmtId="0" fontId="161" fillId="0" borderId="0" applyNumberFormat="0" applyFill="0" applyBorder="0" applyAlignment="0" applyProtection="0">
      <alignment vertical="top"/>
      <protection locked="0"/>
    </xf>
    <xf numFmtId="219" fontId="66" fillId="0" borderId="0" applyFont="0" applyFill="0" applyBorder="0" applyAlignment="0" applyProtection="0"/>
    <xf numFmtId="220" fontId="162" fillId="0" borderId="0" applyFont="0" applyFill="0" applyBorder="0" applyAlignment="0" applyProtection="0"/>
    <xf numFmtId="164" fontId="110" fillId="0" borderId="0" applyFont="0" applyFill="0" applyBorder="0" applyAlignment="0" applyProtection="0"/>
    <xf numFmtId="165" fontId="110" fillId="0" borderId="0" applyFont="0" applyFill="0" applyBorder="0" applyAlignment="0" applyProtection="0"/>
    <xf numFmtId="221" fontId="9" fillId="0" borderId="0" applyFont="0" applyFill="0" applyBorder="0" applyAlignment="0" applyProtection="0"/>
    <xf numFmtId="222" fontId="9" fillId="0" borderId="0" applyFont="0" applyFill="0" applyBorder="0" applyAlignment="0" applyProtection="0"/>
    <xf numFmtId="166" fontId="66" fillId="0" borderId="0" applyFont="0" applyFill="0" applyBorder="0" applyAlignment="0" applyProtection="0"/>
    <xf numFmtId="171" fontId="35" fillId="0" borderId="0"/>
    <xf numFmtId="223" fontId="93" fillId="0" borderId="0" applyFont="0" applyFill="0" applyBorder="0" applyAlignment="0" applyProtection="0"/>
    <xf numFmtId="224" fontId="93" fillId="0" borderId="0" applyFont="0" applyFill="0" applyBorder="0" applyAlignment="0" applyProtection="0"/>
    <xf numFmtId="225" fontId="60" fillId="0" borderId="0">
      <protection locked="0"/>
    </xf>
    <xf numFmtId="167" fontId="110" fillId="0" borderId="0" applyFont="0" applyFill="0" applyBorder="0" applyAlignment="0" applyProtection="0"/>
    <xf numFmtId="168" fontId="110" fillId="0" borderId="0" applyFont="0" applyFill="0" applyBorder="0" applyAlignment="0" applyProtection="0"/>
    <xf numFmtId="226" fontId="93" fillId="0" borderId="0" applyFont="0" applyFill="0" applyBorder="0" applyAlignment="0" applyProtection="0"/>
    <xf numFmtId="227" fontId="93" fillId="0" borderId="0" applyFont="0" applyFill="0" applyBorder="0" applyAlignment="0" applyProtection="0"/>
    <xf numFmtId="228" fontId="60" fillId="0" borderId="0">
      <protection locked="0"/>
    </xf>
    <xf numFmtId="229" fontId="60" fillId="0" borderId="0">
      <protection locked="0"/>
    </xf>
    <xf numFmtId="3" fontId="33" fillId="0" borderId="0" applyFont="0"/>
    <xf numFmtId="230" fontId="163" fillId="0" borderId="0"/>
    <xf numFmtId="0" fontId="164" fillId="0" borderId="0"/>
    <xf numFmtId="0" fontId="165" fillId="0" borderId="0"/>
    <xf numFmtId="0" fontId="166" fillId="115" borderId="0" applyNumberFormat="0" applyBorder="0" applyAlignment="0" applyProtection="0"/>
    <xf numFmtId="0" fontId="167" fillId="115" borderId="0" applyNumberFormat="0" applyBorder="0" applyAlignment="0" applyProtection="0"/>
    <xf numFmtId="0" fontId="168" fillId="64" borderId="0" applyNumberFormat="0" applyBorder="0" applyAlignment="0" applyProtection="0"/>
    <xf numFmtId="0" fontId="168" fillId="64" borderId="0" applyNumberFormat="0" applyBorder="0" applyAlignment="0" applyProtection="0"/>
    <xf numFmtId="0" fontId="167" fillId="97" borderId="0" applyNumberFormat="0" applyBorder="0" applyAlignment="0" applyProtection="0"/>
    <xf numFmtId="0" fontId="169" fillId="7" borderId="0" applyNumberFormat="0" applyBorder="0" applyAlignment="0" applyProtection="0"/>
    <xf numFmtId="0" fontId="167" fillId="115" borderId="0" applyNumberFormat="0" applyBorder="0" applyAlignment="0" applyProtection="0"/>
    <xf numFmtId="0" fontId="170" fillId="0" borderId="0"/>
    <xf numFmtId="0" fontId="107" fillId="0" borderId="0"/>
    <xf numFmtId="0" fontId="28" fillId="0" borderId="0"/>
    <xf numFmtId="0" fontId="28" fillId="0" borderId="0"/>
    <xf numFmtId="0" fontId="171" fillId="0" borderId="0"/>
    <xf numFmtId="0" fontId="171" fillId="0" borderId="0"/>
    <xf numFmtId="0" fontId="171" fillId="0" borderId="0"/>
    <xf numFmtId="0" fontId="96" fillId="0" borderId="0"/>
    <xf numFmtId="0" fontId="86" fillId="0" borderId="0"/>
    <xf numFmtId="0" fontId="86" fillId="0" borderId="0"/>
    <xf numFmtId="0" fontId="86" fillId="0" borderId="0"/>
    <xf numFmtId="0" fontId="86" fillId="0" borderId="0"/>
    <xf numFmtId="0" fontId="46" fillId="0" borderId="0" applyNumberFormat="0" applyBorder="0" applyProtection="0"/>
    <xf numFmtId="0" fontId="172" fillId="0" borderId="0" applyNumberFormat="0" applyBorder="0" applyProtection="0"/>
    <xf numFmtId="0" fontId="46" fillId="0" borderId="0" applyNumberFormat="0" applyBorder="0" applyProtection="0"/>
    <xf numFmtId="0" fontId="9" fillId="0" borderId="0"/>
    <xf numFmtId="0" fontId="172" fillId="0" borderId="0" applyNumberFormat="0" applyBorder="0" applyProtection="0"/>
    <xf numFmtId="0" fontId="172" fillId="0" borderId="0" applyNumberFormat="0" applyBorder="0" applyProtection="0"/>
    <xf numFmtId="0" fontId="9" fillId="0" borderId="0"/>
    <xf numFmtId="0" fontId="81" fillId="0" borderId="0"/>
    <xf numFmtId="0" fontId="172" fillId="0" borderId="0" applyNumberFormat="0" applyBorder="0" applyProtection="0"/>
    <xf numFmtId="0" fontId="172" fillId="0" borderId="0" applyNumberFormat="0" applyBorder="0" applyProtection="0"/>
    <xf numFmtId="0" fontId="172" fillId="0" borderId="0" applyNumberFormat="0" applyBorder="0" applyProtection="0"/>
    <xf numFmtId="0" fontId="1" fillId="0" borderId="0"/>
    <xf numFmtId="0" fontId="38" fillId="0" borderId="0" applyNumberFormat="0" applyBorder="0" applyProtection="0"/>
    <xf numFmtId="0" fontId="9" fillId="0" borderId="0"/>
    <xf numFmtId="0" fontId="38" fillId="0" borderId="0" applyNumberFormat="0" applyBorder="0" applyProtection="0"/>
    <xf numFmtId="0" fontId="46" fillId="0" borderId="0" applyNumberFormat="0" applyBorder="0" applyProtection="0"/>
    <xf numFmtId="0" fontId="1" fillId="0" borderId="0"/>
    <xf numFmtId="0" fontId="46" fillId="0" borderId="0" applyNumberFormat="0" applyBorder="0" applyProtection="0"/>
    <xf numFmtId="0" fontId="46" fillId="0" borderId="0" applyNumberFormat="0" applyBorder="0" applyProtection="0"/>
    <xf numFmtId="0" fontId="9" fillId="0" borderId="0"/>
    <xf numFmtId="0" fontId="46" fillId="0" borderId="0" applyNumberFormat="0" applyBorder="0" applyProtection="0"/>
    <xf numFmtId="0" fontId="1" fillId="0" borderId="0"/>
    <xf numFmtId="0" fontId="95" fillId="0" borderId="0"/>
    <xf numFmtId="0" fontId="95" fillId="0" borderId="0"/>
    <xf numFmtId="0" fontId="9" fillId="0" borderId="0"/>
    <xf numFmtId="0" fontId="9" fillId="0" borderId="0"/>
    <xf numFmtId="0" fontId="38" fillId="0" borderId="0" applyNumberFormat="0" applyBorder="0" applyProtection="0"/>
    <xf numFmtId="0" fontId="173" fillId="0" borderId="0"/>
    <xf numFmtId="0" fontId="11" fillId="0" borderId="0"/>
    <xf numFmtId="0" fontId="9" fillId="0" borderId="0"/>
    <xf numFmtId="0" fontId="38" fillId="0" borderId="0" applyNumberFormat="0" applyBorder="0" applyProtection="0"/>
    <xf numFmtId="0" fontId="174" fillId="0" borderId="0"/>
    <xf numFmtId="0" fontId="46" fillId="0" borderId="0" applyNumberFormat="0" applyBorder="0" applyProtection="0"/>
    <xf numFmtId="0" fontId="38" fillId="0" borderId="0" applyNumberFormat="0" applyBorder="0" applyProtection="0"/>
    <xf numFmtId="0" fontId="175" fillId="0" borderId="0"/>
    <xf numFmtId="0" fontId="85" fillId="0" borderId="0"/>
    <xf numFmtId="0" fontId="176" fillId="0" borderId="0"/>
    <xf numFmtId="0" fontId="95" fillId="0" borderId="0"/>
    <xf numFmtId="0" fontId="177" fillId="0" borderId="0"/>
    <xf numFmtId="0" fontId="1" fillId="0" borderId="0"/>
    <xf numFmtId="0" fontId="177" fillId="0" borderId="0"/>
    <xf numFmtId="0" fontId="81" fillId="0" borderId="0"/>
    <xf numFmtId="0" fontId="177" fillId="0" borderId="0"/>
    <xf numFmtId="0" fontId="177" fillId="0" borderId="0"/>
    <xf numFmtId="0" fontId="9" fillId="0" borderId="0"/>
    <xf numFmtId="0" fontId="81" fillId="0" borderId="0"/>
    <xf numFmtId="0" fontId="177" fillId="0" borderId="0"/>
    <xf numFmtId="0" fontId="1" fillId="0" borderId="0"/>
    <xf numFmtId="0" fontId="177" fillId="0" borderId="0"/>
    <xf numFmtId="0" fontId="11" fillId="0" borderId="0"/>
    <xf numFmtId="0" fontId="177" fillId="0" borderId="0"/>
    <xf numFmtId="0" fontId="177" fillId="0" borderId="0"/>
    <xf numFmtId="0" fontId="177" fillId="0" borderId="0"/>
    <xf numFmtId="0" fontId="177" fillId="0" borderId="0"/>
    <xf numFmtId="0" fontId="177" fillId="0" borderId="0"/>
    <xf numFmtId="0" fontId="177" fillId="0" borderId="0"/>
    <xf numFmtId="0" fontId="82" fillId="0" borderId="0" applyNumberFormat="0" applyFont="0" applyBorder="0" applyProtection="0"/>
    <xf numFmtId="0" fontId="82" fillId="0" borderId="0" applyNumberFormat="0" applyFont="0" applyBorder="0" applyProtection="0"/>
    <xf numFmtId="0" fontId="9" fillId="0" borderId="0"/>
    <xf numFmtId="0" fontId="172" fillId="0" borderId="0" applyNumberFormat="0" applyBorder="0" applyProtection="0"/>
    <xf numFmtId="0" fontId="82" fillId="0" borderId="0" applyNumberFormat="0" applyFont="0" applyBorder="0" applyProtection="0"/>
    <xf numFmtId="0" fontId="110" fillId="0" borderId="0"/>
    <xf numFmtId="0" fontId="9" fillId="0" borderId="0"/>
    <xf numFmtId="0" fontId="31" fillId="0" borderId="0"/>
    <xf numFmtId="0" fontId="85" fillId="0" borderId="0"/>
    <xf numFmtId="0" fontId="177" fillId="0" borderId="0"/>
    <xf numFmtId="0" fontId="177" fillId="0" borderId="0"/>
    <xf numFmtId="0" fontId="177" fillId="0" borderId="0"/>
    <xf numFmtId="0" fontId="177" fillId="0" borderId="0"/>
    <xf numFmtId="0" fontId="177" fillId="0" borderId="0"/>
    <xf numFmtId="0" fontId="8" fillId="0" borderId="0"/>
    <xf numFmtId="0" fontId="81" fillId="0" borderId="0"/>
    <xf numFmtId="0" fontId="81" fillId="0" borderId="0"/>
    <xf numFmtId="0" fontId="81" fillId="0" borderId="0"/>
    <xf numFmtId="0" fontId="177" fillId="0" borderId="0"/>
    <xf numFmtId="0" fontId="9" fillId="0" borderId="0"/>
    <xf numFmtId="0" fontId="81" fillId="0" borderId="0"/>
    <xf numFmtId="0" fontId="177" fillId="0" borderId="0"/>
    <xf numFmtId="0" fontId="8" fillId="0" borderId="0"/>
    <xf numFmtId="0" fontId="177" fillId="0" borderId="0"/>
    <xf numFmtId="0" fontId="1" fillId="0" borderId="0"/>
    <xf numFmtId="0" fontId="177" fillId="0" borderId="0"/>
    <xf numFmtId="0" fontId="9"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178" fillId="0" borderId="0"/>
    <xf numFmtId="0" fontId="178" fillId="0" borderId="0"/>
    <xf numFmtId="0" fontId="178" fillId="0" borderId="0"/>
    <xf numFmtId="0" fontId="178" fillId="0" borderId="0"/>
    <xf numFmtId="0" fontId="178" fillId="0" borderId="0"/>
    <xf numFmtId="0" fontId="178" fillId="0" borderId="0"/>
    <xf numFmtId="0" fontId="9" fillId="0" borderId="0"/>
    <xf numFmtId="0" fontId="9" fillId="0" borderId="0"/>
    <xf numFmtId="0" fontId="9" fillId="0" borderId="0"/>
    <xf numFmtId="0" fontId="9" fillId="0" borderId="0"/>
    <xf numFmtId="0" fontId="9"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5"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46" fillId="0" borderId="0" applyNumberFormat="0" applyBorder="0" applyProtection="0"/>
    <xf numFmtId="0" fontId="46" fillId="0" borderId="0" applyNumberFormat="0" applyBorder="0" applyProtection="0"/>
    <xf numFmtId="0" fontId="2" fillId="0" borderId="0"/>
    <xf numFmtId="0" fontId="172" fillId="0" borderId="0" applyNumberFormat="0" applyBorder="0" applyProtection="0"/>
    <xf numFmtId="0" fontId="2" fillId="0" borderId="0"/>
    <xf numFmtId="0" fontId="9" fillId="0" borderId="0"/>
    <xf numFmtId="0" fontId="82" fillId="0" borderId="0"/>
    <xf numFmtId="0" fontId="9" fillId="0" borderId="0"/>
    <xf numFmtId="0" fontId="82" fillId="0" borderId="0"/>
    <xf numFmtId="0" fontId="179" fillId="0" borderId="0" applyNumberFormat="0" applyBorder="0" applyProtection="0"/>
    <xf numFmtId="0" fontId="179" fillId="0" borderId="0" applyNumberFormat="0" applyBorder="0" applyProtection="0"/>
    <xf numFmtId="0" fontId="9" fillId="0" borderId="0"/>
    <xf numFmtId="231" fontId="89" fillId="0" borderId="0" applyFill="0" applyBorder="0" applyAlignment="0" applyProtection="0">
      <alignment horizontal="right"/>
    </xf>
    <xf numFmtId="0" fontId="105" fillId="0" borderId="0"/>
    <xf numFmtId="0" fontId="162" fillId="0" borderId="0"/>
    <xf numFmtId="0" fontId="180" fillId="0" borderId="0"/>
    <xf numFmtId="0" fontId="181" fillId="0" borderId="0" applyNumberFormat="0" applyFill="0" applyBorder="0" applyAlignment="0" applyProtection="0"/>
    <xf numFmtId="0" fontId="9" fillId="48" borderId="34" applyNumberFormat="0" applyFont="0" applyAlignment="0" applyProtection="0"/>
    <xf numFmtId="0" fontId="9" fillId="48" borderId="34" applyNumberFormat="0" applyFont="0" applyAlignment="0" applyProtection="0"/>
    <xf numFmtId="0" fontId="9" fillId="48" borderId="34" applyNumberFormat="0" applyFont="0" applyAlignment="0" applyProtection="0"/>
    <xf numFmtId="0" fontId="9" fillId="96" borderId="34" applyNumberFormat="0" applyFont="0" applyAlignment="0" applyProtection="0"/>
    <xf numFmtId="0" fontId="82" fillId="49" borderId="50" applyNumberFormat="0" applyFont="0" applyAlignment="0" applyProtection="0"/>
    <xf numFmtId="0" fontId="82" fillId="49" borderId="50" applyNumberFormat="0" applyFont="0" applyAlignment="0" applyProtection="0"/>
    <xf numFmtId="0" fontId="9" fillId="96" borderId="34" applyNumberFormat="0" applyFont="0" applyAlignment="0" applyProtection="0"/>
    <xf numFmtId="0" fontId="39" fillId="11" borderId="22" applyNumberFormat="0" applyFont="0" applyAlignment="0" applyProtection="0"/>
    <xf numFmtId="0" fontId="182" fillId="0" borderId="25"/>
    <xf numFmtId="4" fontId="37" fillId="0" borderId="0" applyFont="0" applyFill="0" applyBorder="0" applyAlignment="0" applyProtection="0"/>
    <xf numFmtId="4" fontId="89" fillId="0" borderId="0" applyFont="0" applyFill="0" applyBorder="0" applyAlignment="0" applyProtection="0">
      <alignment horizontal="left"/>
    </xf>
    <xf numFmtId="49" fontId="183" fillId="0" borderId="0"/>
    <xf numFmtId="49" fontId="35" fillId="0" borderId="0"/>
    <xf numFmtId="0" fontId="184" fillId="62" borderId="46" applyNumberFormat="0" applyAlignment="0" applyProtection="0"/>
    <xf numFmtId="0" fontId="184" fillId="62" borderId="46" applyNumberFormat="0" applyAlignment="0" applyProtection="0"/>
    <xf numFmtId="0" fontId="184" fillId="62" borderId="46" applyNumberFormat="0" applyAlignment="0" applyProtection="0"/>
    <xf numFmtId="0" fontId="185" fillId="51" borderId="51" applyNumberFormat="0" applyAlignment="0" applyProtection="0"/>
    <xf numFmtId="0" fontId="185" fillId="51" borderId="51" applyNumberFormat="0" applyAlignment="0" applyProtection="0"/>
    <xf numFmtId="0" fontId="184" fillId="101" borderId="46" applyNumberFormat="0" applyAlignment="0" applyProtection="0"/>
    <xf numFmtId="0" fontId="186" fillId="9" borderId="19" applyNumberFormat="0" applyAlignment="0" applyProtection="0"/>
    <xf numFmtId="0" fontId="93" fillId="0" borderId="0" applyFont="0" applyFill="0" applyBorder="0" applyAlignment="0" applyProtection="0"/>
    <xf numFmtId="0" fontId="93" fillId="0" borderId="0" applyFont="0" applyFill="0" applyBorder="0" applyAlignment="0" applyProtection="0"/>
    <xf numFmtId="0" fontId="9" fillId="0" borderId="0"/>
    <xf numFmtId="0" fontId="11" fillId="0" borderId="0"/>
    <xf numFmtId="0" fontId="38" fillId="0" borderId="0" applyNumberFormat="0" applyBorder="0" applyProtection="0"/>
    <xf numFmtId="0" fontId="11" fillId="0" borderId="0"/>
    <xf numFmtId="0" fontId="38" fillId="0" borderId="0" applyNumberFormat="0" applyBorder="0" applyProtection="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8" fillId="0" borderId="0"/>
    <xf numFmtId="0" fontId="8" fillId="0" borderId="0"/>
    <xf numFmtId="0" fontId="187" fillId="102" borderId="29" applyNumberFormat="0" applyAlignment="0" applyProtection="0"/>
    <xf numFmtId="0" fontId="188" fillId="0" borderId="0" applyNumberFormat="0" applyFill="0" applyBorder="0" applyAlignment="0" applyProtection="0"/>
    <xf numFmtId="232" fontId="105" fillId="0" borderId="0" applyFont="0" applyFill="0" applyBorder="0" applyAlignment="0" applyProtection="0"/>
    <xf numFmtId="233" fontId="105" fillId="0" borderId="0" applyFont="0" applyFill="0" applyBorder="0" applyAlignment="0" applyProtection="0"/>
    <xf numFmtId="0" fontId="28" fillId="0" borderId="0"/>
    <xf numFmtId="10" fontId="9"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 fillId="0" borderId="0" applyFont="0" applyFill="0" applyBorder="0" applyAlignment="0" applyProtection="0"/>
    <xf numFmtId="9" fontId="178"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81" fillId="0" borderId="0" applyFont="0" applyFill="0" applyBorder="0" applyAlignment="0" applyProtection="0"/>
    <xf numFmtId="9" fontId="11" fillId="0" borderId="0" applyFont="0" applyFill="0" applyBorder="0" applyAlignment="0" applyProtection="0"/>
    <xf numFmtId="9" fontId="81" fillId="0" borderId="0" applyFont="0" applyFill="0" applyBorder="0" applyAlignment="0" applyProtection="0"/>
    <xf numFmtId="234" fontId="33" fillId="0" borderId="0" applyFont="0" applyFill="0" applyBorder="0" applyAlignment="0" applyProtection="0"/>
    <xf numFmtId="235" fontId="41" fillId="0" borderId="0" applyFont="0" applyFill="0" applyBorder="0" applyAlignment="0" applyProtection="0"/>
    <xf numFmtId="236" fontId="41" fillId="0" borderId="0" applyFont="0" applyFill="0" applyBorder="0" applyAlignment="0" applyProtection="0"/>
    <xf numFmtId="237" fontId="60" fillId="0" borderId="0">
      <protection locked="0"/>
    </xf>
    <xf numFmtId="2" fontId="66" fillId="0" borderId="0" applyFont="0" applyFill="0" applyBorder="0" applyAlignment="0" applyProtection="0"/>
    <xf numFmtId="170" fontId="97" fillId="116" borderId="0" applyBorder="0" applyProtection="0"/>
    <xf numFmtId="170" fontId="97" fillId="116" borderId="0" applyBorder="0" applyProtection="0"/>
    <xf numFmtId="170" fontId="99" fillId="117" borderId="0" applyBorder="0" applyProtection="0"/>
    <xf numFmtId="170" fontId="98" fillId="117" borderId="0" applyBorder="0" applyProtection="0"/>
    <xf numFmtId="170" fontId="99" fillId="117" borderId="0" applyBorder="0" applyProtection="0"/>
    <xf numFmtId="0" fontId="9" fillId="48" borderId="34" applyNumberFormat="0" applyFont="0" applyAlignment="0" applyProtection="0"/>
    <xf numFmtId="238" fontId="60" fillId="0" borderId="0">
      <protection locked="0"/>
    </xf>
    <xf numFmtId="239" fontId="9" fillId="0" borderId="0" applyFont="0" applyFill="0" applyBorder="0" applyAlignment="0" applyProtection="0"/>
    <xf numFmtId="237" fontId="60" fillId="0" borderId="0">
      <protection locked="0"/>
    </xf>
    <xf numFmtId="240" fontId="89" fillId="0" borderId="0" applyFill="0" applyBorder="0" applyAlignment="0"/>
    <xf numFmtId="169" fontId="189" fillId="0" borderId="0"/>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90" fillId="0" borderId="52">
      <alignment horizontal="center"/>
    </xf>
    <xf numFmtId="3" fontId="93" fillId="0" borderId="0" applyFont="0" applyFill="0" applyBorder="0" applyAlignment="0" applyProtection="0"/>
    <xf numFmtId="0" fontId="93" fillId="118" borderId="0" applyNumberFormat="0" applyFont="0" applyBorder="0" applyAlignment="0" applyProtection="0"/>
    <xf numFmtId="0" fontId="41" fillId="0" borderId="0"/>
    <xf numFmtId="238" fontId="60" fillId="0" borderId="0">
      <protection locked="0"/>
    </xf>
    <xf numFmtId="241" fontId="60" fillId="0" borderId="0">
      <protection locked="0"/>
    </xf>
    <xf numFmtId="0" fontId="191" fillId="0" borderId="25" applyNumberFormat="0" applyFill="0" applyBorder="0" applyAlignment="0" applyProtection="0">
      <protection hidden="1"/>
    </xf>
    <xf numFmtId="170" fontId="192" fillId="0" borderId="0"/>
    <xf numFmtId="0" fontId="193" fillId="0" borderId="0"/>
    <xf numFmtId="169" fontId="7" fillId="0" borderId="0" applyFill="0" applyBorder="0" applyProtection="0"/>
    <xf numFmtId="0" fontId="194" fillId="0" borderId="28" applyNumberFormat="0" applyFill="0" applyAlignment="0" applyProtection="0"/>
    <xf numFmtId="4" fontId="195" fillId="115" borderId="53" applyNumberFormat="0" applyProtection="0">
      <alignment vertical="center"/>
    </xf>
    <xf numFmtId="4" fontId="196" fillId="119" borderId="54" applyProtection="0">
      <alignment vertical="center"/>
    </xf>
    <xf numFmtId="4" fontId="195" fillId="115" borderId="53" applyNumberFormat="0" applyProtection="0">
      <alignment vertical="center"/>
    </xf>
    <xf numFmtId="4" fontId="196" fillId="119" borderId="54" applyProtection="0">
      <alignment vertical="center"/>
    </xf>
    <xf numFmtId="4" fontId="195" fillId="115" borderId="53" applyNumberFormat="0" applyFill="0" applyProtection="0">
      <alignment vertical="center"/>
    </xf>
    <xf numFmtId="4" fontId="195" fillId="115" borderId="53" applyNumberFormat="0" applyProtection="0">
      <alignment vertical="center"/>
    </xf>
    <xf numFmtId="4" fontId="195" fillId="115" borderId="53" applyNumberFormat="0" applyProtection="0">
      <alignment vertical="center"/>
    </xf>
    <xf numFmtId="4" fontId="197" fillId="115" borderId="53" applyNumberFormat="0" applyFill="0" applyProtection="0">
      <alignment vertical="center"/>
    </xf>
    <xf numFmtId="4" fontId="198" fillId="115" borderId="53" applyNumberFormat="0" applyProtection="0">
      <alignment vertical="center"/>
    </xf>
    <xf numFmtId="4" fontId="199" fillId="119" borderId="54" applyProtection="0">
      <alignment vertical="center"/>
    </xf>
    <xf numFmtId="4" fontId="199" fillId="119" borderId="54" applyProtection="0">
      <alignment vertical="center"/>
    </xf>
    <xf numFmtId="4" fontId="198" fillId="120" borderId="53" applyNumberFormat="0" applyProtection="0">
      <alignment vertical="center"/>
    </xf>
    <xf numFmtId="4" fontId="198" fillId="120" borderId="53" applyNumberFormat="0" applyProtection="0">
      <alignment vertical="center"/>
    </xf>
    <xf numFmtId="4" fontId="198" fillId="120" borderId="53" applyNumberFormat="0" applyProtection="0">
      <alignment vertical="center"/>
    </xf>
    <xf numFmtId="4" fontId="198" fillId="115" borderId="53" applyNumberFormat="0" applyProtection="0">
      <alignment vertical="center"/>
    </xf>
    <xf numFmtId="4" fontId="198" fillId="115" borderId="53" applyNumberFormat="0" applyProtection="0">
      <alignment vertical="center"/>
    </xf>
    <xf numFmtId="4" fontId="195" fillId="115" borderId="53" applyNumberFormat="0" applyProtection="0">
      <alignment horizontal="left" vertical="center" indent="1"/>
    </xf>
    <xf numFmtId="4" fontId="196" fillId="119" borderId="54" applyProtection="0">
      <alignment horizontal="left" vertical="center" indent="1"/>
    </xf>
    <xf numFmtId="4" fontId="195" fillId="115" borderId="53" applyNumberFormat="0" applyProtection="0">
      <alignment horizontal="left" vertical="center" indent="1"/>
    </xf>
    <xf numFmtId="4" fontId="196" fillId="119" borderId="54" applyProtection="0">
      <alignment horizontal="left" vertical="center" indent="1"/>
    </xf>
    <xf numFmtId="4" fontId="195" fillId="115" borderId="53" applyNumberFormat="0" applyFill="0" applyProtection="0">
      <alignment horizontal="left" vertical="center" indent="1"/>
    </xf>
    <xf numFmtId="4" fontId="195" fillId="120" borderId="53" applyNumberFormat="0" applyProtection="0">
      <alignment horizontal="left" vertical="center" indent="1"/>
    </xf>
    <xf numFmtId="4" fontId="195" fillId="120" borderId="53" applyNumberFormat="0" applyProtection="0">
      <alignment horizontal="left" vertical="center" indent="1"/>
    </xf>
    <xf numFmtId="4" fontId="195" fillId="120" borderId="53" applyNumberFormat="0" applyProtection="0">
      <alignment horizontal="left" vertical="center" indent="1"/>
    </xf>
    <xf numFmtId="4" fontId="195" fillId="115" borderId="53" applyNumberFormat="0" applyProtection="0">
      <alignment horizontal="left" vertical="center" indent="1"/>
    </xf>
    <xf numFmtId="4" fontId="195" fillId="115" borderId="53" applyNumberFormat="0" applyProtection="0">
      <alignment horizontal="left" vertical="center" indent="1"/>
    </xf>
    <xf numFmtId="4" fontId="200" fillId="115" borderId="55" applyNumberFormat="0" applyFill="0" applyProtection="0">
      <alignment horizontal="left" vertical="center"/>
    </xf>
    <xf numFmtId="0" fontId="195" fillId="115" borderId="53" applyNumberFormat="0" applyProtection="0">
      <alignment horizontal="left" vertical="top" indent="1"/>
    </xf>
    <xf numFmtId="0" fontId="196" fillId="119" borderId="54" applyNumberFormat="0" applyProtection="0">
      <alignment horizontal="left" vertical="top" indent="1"/>
    </xf>
    <xf numFmtId="0" fontId="196" fillId="119" borderId="54" applyNumberFormat="0" applyProtection="0">
      <alignment horizontal="left" vertical="top" indent="1"/>
    </xf>
    <xf numFmtId="0" fontId="195" fillId="120" borderId="53" applyNumberFormat="0" applyProtection="0">
      <alignment horizontal="left" vertical="top" indent="1"/>
    </xf>
    <xf numFmtId="0" fontId="195" fillId="120" borderId="53" applyNumberFormat="0" applyProtection="0">
      <alignment horizontal="left" vertical="top" indent="1"/>
    </xf>
    <xf numFmtId="0" fontId="195" fillId="120" borderId="53" applyNumberFormat="0" applyProtection="0">
      <alignment horizontal="left" vertical="top" indent="1"/>
    </xf>
    <xf numFmtId="0" fontId="195" fillId="115" borderId="53" applyNumberFormat="0" applyProtection="0">
      <alignment horizontal="left" vertical="top" indent="1"/>
    </xf>
    <xf numFmtId="0" fontId="195" fillId="115" borderId="53" applyNumberFormat="0" applyProtection="0">
      <alignment horizontal="left" vertical="top" indent="1"/>
    </xf>
    <xf numFmtId="4" fontId="195" fillId="44" borderId="0" applyNumberFormat="0" applyProtection="0">
      <alignment horizontal="left" vertical="center" indent="1"/>
    </xf>
    <xf numFmtId="4" fontId="201" fillId="45" borderId="0" applyBorder="0" applyProtection="0">
      <alignment horizontal="left" vertical="center" indent="1"/>
    </xf>
    <xf numFmtId="4" fontId="195" fillId="0" borderId="0" applyNumberFormat="0" applyProtection="0">
      <alignment horizontal="left" vertical="center" indent="1"/>
    </xf>
    <xf numFmtId="4" fontId="201" fillId="45" borderId="0" applyBorder="0" applyProtection="0">
      <alignment horizontal="left" vertical="center" indent="1"/>
    </xf>
    <xf numFmtId="4" fontId="195" fillId="44" borderId="0" applyNumberFormat="0" applyFill="0" applyProtection="0">
      <alignment horizontal="left" vertical="center" indent="1"/>
    </xf>
    <xf numFmtId="4" fontId="195" fillId="121" borderId="0" applyNumberFormat="0" applyProtection="0">
      <alignment horizontal="left" vertical="center" indent="1"/>
    </xf>
    <xf numFmtId="4" fontId="200" fillId="44" borderId="0" applyNumberFormat="0" applyFill="0" applyProtection="0">
      <alignment horizontal="left" vertical="center" indent="1"/>
    </xf>
    <xf numFmtId="4" fontId="202" fillId="122" borderId="56" applyNumberFormat="0" applyProtection="0">
      <alignment vertical="center"/>
    </xf>
    <xf numFmtId="4" fontId="37" fillId="39" borderId="53" applyNumberFormat="0" applyProtection="0">
      <alignment horizontal="right" vertical="center"/>
    </xf>
    <xf numFmtId="4" fontId="38" fillId="54" borderId="54" applyProtection="0">
      <alignment horizontal="right" vertical="center"/>
    </xf>
    <xf numFmtId="4" fontId="38" fillId="54" borderId="54" applyProtection="0">
      <alignment horizontal="right" vertical="center"/>
    </xf>
    <xf numFmtId="4" fontId="37" fillId="39" borderId="53" applyNumberFormat="0" applyProtection="0">
      <alignment horizontal="right" vertical="center"/>
    </xf>
    <xf numFmtId="4" fontId="37" fillId="39" borderId="53" applyNumberFormat="0" applyProtection="0">
      <alignment horizontal="right" vertical="center"/>
    </xf>
    <xf numFmtId="4" fontId="37" fillId="46" borderId="53" applyNumberFormat="0" applyProtection="0">
      <alignment horizontal="right" vertical="center"/>
    </xf>
    <xf numFmtId="4" fontId="38" fillId="47" borderId="54" applyProtection="0">
      <alignment horizontal="right" vertical="center"/>
    </xf>
    <xf numFmtId="4" fontId="38" fillId="47" borderId="54" applyProtection="0">
      <alignment horizontal="right" vertical="center"/>
    </xf>
    <xf numFmtId="4" fontId="37" fillId="46" borderId="53" applyNumberFormat="0" applyProtection="0">
      <alignment horizontal="right" vertical="center"/>
    </xf>
    <xf numFmtId="4" fontId="37" fillId="46" borderId="53" applyNumberFormat="0" applyProtection="0">
      <alignment horizontal="right" vertical="center"/>
    </xf>
    <xf numFmtId="4" fontId="37" fillId="37" borderId="53" applyNumberFormat="0" applyProtection="0">
      <alignment horizontal="right" vertical="center"/>
    </xf>
    <xf numFmtId="4" fontId="38" fillId="123" borderId="54" applyProtection="0">
      <alignment horizontal="right" vertical="center"/>
    </xf>
    <xf numFmtId="4" fontId="38" fillId="123" borderId="54" applyProtection="0">
      <alignment horizontal="right" vertical="center"/>
    </xf>
    <xf numFmtId="4" fontId="37" fillId="37" borderId="53" applyNumberFormat="0" applyProtection="0">
      <alignment horizontal="right" vertical="center"/>
    </xf>
    <xf numFmtId="4" fontId="37" fillId="37" borderId="53" applyNumberFormat="0" applyProtection="0">
      <alignment horizontal="right" vertical="center"/>
    </xf>
    <xf numFmtId="4" fontId="174" fillId="104" borderId="56" applyNumberFormat="0" applyProtection="0">
      <alignment vertical="center"/>
    </xf>
    <xf numFmtId="4" fontId="37" fillId="58" borderId="53" applyNumberFormat="0" applyProtection="0">
      <alignment horizontal="right" vertical="center"/>
    </xf>
    <xf numFmtId="4" fontId="38" fillId="124" borderId="54" applyProtection="0">
      <alignment horizontal="right" vertical="center"/>
    </xf>
    <xf numFmtId="4" fontId="38" fillId="124" borderId="54" applyProtection="0">
      <alignment horizontal="right" vertical="center"/>
    </xf>
    <xf numFmtId="4" fontId="37" fillId="58" borderId="53" applyNumberFormat="0" applyProtection="0">
      <alignment horizontal="right" vertical="center"/>
    </xf>
    <xf numFmtId="4" fontId="37" fillId="58" borderId="53" applyNumberFormat="0" applyProtection="0">
      <alignment horizontal="right" vertical="center"/>
    </xf>
    <xf numFmtId="4" fontId="37" fillId="68" borderId="53" applyNumberFormat="0" applyProtection="0">
      <alignment horizontal="right" vertical="center"/>
    </xf>
    <xf numFmtId="4" fontId="38" fillId="100" borderId="54" applyProtection="0">
      <alignment horizontal="right" vertical="center"/>
    </xf>
    <xf numFmtId="4" fontId="38" fillId="100" borderId="54" applyProtection="0">
      <alignment horizontal="right" vertical="center"/>
    </xf>
    <xf numFmtId="4" fontId="37" fillId="68" borderId="53" applyNumberFormat="0" applyProtection="0">
      <alignment horizontal="right" vertical="center"/>
    </xf>
    <xf numFmtId="4" fontId="37" fillId="68" borderId="53" applyNumberFormat="0" applyProtection="0">
      <alignment horizontal="right" vertical="center"/>
    </xf>
    <xf numFmtId="4" fontId="37" fillId="66" borderId="53" applyNumberFormat="0" applyProtection="0">
      <alignment horizontal="right" vertical="center"/>
    </xf>
    <xf numFmtId="4" fontId="38" fillId="125" borderId="54" applyProtection="0">
      <alignment horizontal="right" vertical="center"/>
    </xf>
    <xf numFmtId="4" fontId="38" fillId="125" borderId="54" applyProtection="0">
      <alignment horizontal="right" vertical="center"/>
    </xf>
    <xf numFmtId="4" fontId="37" fillId="66" borderId="53" applyNumberFormat="0" applyProtection="0">
      <alignment horizontal="right" vertical="center"/>
    </xf>
    <xf numFmtId="4" fontId="37" fillId="66" borderId="53" applyNumberFormat="0" applyProtection="0">
      <alignment horizontal="right" vertical="center"/>
    </xf>
    <xf numFmtId="4" fontId="202" fillId="126" borderId="56" applyNumberFormat="0" applyProtection="0">
      <alignment vertical="center"/>
    </xf>
    <xf numFmtId="4" fontId="37" fillId="55" borderId="53" applyNumberFormat="0" applyProtection="0">
      <alignment horizontal="right" vertical="center"/>
    </xf>
    <xf numFmtId="4" fontId="38" fillId="61" borderId="54" applyProtection="0">
      <alignment horizontal="right" vertical="center"/>
    </xf>
    <xf numFmtId="4" fontId="38" fillId="61" borderId="54" applyProtection="0">
      <alignment horizontal="right" vertical="center"/>
    </xf>
    <xf numFmtId="4" fontId="37" fillId="55" borderId="53" applyNumberFormat="0" applyProtection="0">
      <alignment horizontal="right" vertical="center"/>
    </xf>
    <xf numFmtId="4" fontId="37" fillId="55" borderId="53" applyNumberFormat="0" applyProtection="0">
      <alignment horizontal="right" vertical="center"/>
    </xf>
    <xf numFmtId="4" fontId="37" fillId="127" borderId="53" applyNumberFormat="0" applyProtection="0">
      <alignment horizontal="right" vertical="center"/>
    </xf>
    <xf numFmtId="4" fontId="38" fillId="128" borderId="54" applyProtection="0">
      <alignment horizontal="right" vertical="center"/>
    </xf>
    <xf numFmtId="4" fontId="38" fillId="128" borderId="54" applyProtection="0">
      <alignment horizontal="right" vertical="center"/>
    </xf>
    <xf numFmtId="4" fontId="37" fillId="127" borderId="53" applyNumberFormat="0" applyProtection="0">
      <alignment horizontal="right" vertical="center"/>
    </xf>
    <xf numFmtId="4" fontId="37" fillId="127" borderId="53" applyNumberFormat="0" applyProtection="0">
      <alignment horizontal="right" vertical="center"/>
    </xf>
    <xf numFmtId="4" fontId="37" fillId="57" borderId="53" applyNumberFormat="0" applyProtection="0">
      <alignment horizontal="right" vertical="center"/>
    </xf>
    <xf numFmtId="4" fontId="38" fillId="116" borderId="54" applyProtection="0">
      <alignment horizontal="right" vertical="center"/>
    </xf>
    <xf numFmtId="4" fontId="38" fillId="116" borderId="54" applyProtection="0">
      <alignment horizontal="right" vertical="center"/>
    </xf>
    <xf numFmtId="4" fontId="37" fillId="57" borderId="53" applyNumberFormat="0" applyProtection="0">
      <alignment horizontal="right" vertical="center"/>
    </xf>
    <xf numFmtId="4" fontId="37" fillId="57" borderId="53" applyNumberFormat="0" applyProtection="0">
      <alignment horizontal="right" vertical="center"/>
    </xf>
    <xf numFmtId="4" fontId="203" fillId="122" borderId="56" applyNumberFormat="0" applyProtection="0">
      <alignment vertical="center"/>
    </xf>
    <xf numFmtId="4" fontId="195" fillId="129" borderId="57" applyNumberFormat="0" applyProtection="0">
      <alignment horizontal="left" vertical="center" indent="1"/>
    </xf>
    <xf numFmtId="4" fontId="196" fillId="0" borderId="58" applyFill="0" applyProtection="0">
      <alignment horizontal="left" vertical="center" indent="1"/>
    </xf>
    <xf numFmtId="4" fontId="196" fillId="0" borderId="58" applyFill="0" applyProtection="0">
      <alignment horizontal="left" vertical="center" indent="1"/>
    </xf>
    <xf numFmtId="4" fontId="37" fillId="130" borderId="0" applyNumberFormat="0" applyProtection="0">
      <alignment horizontal="left" vertical="center" indent="1"/>
    </xf>
    <xf numFmtId="4" fontId="38" fillId="88" borderId="0" applyBorder="0" applyProtection="0">
      <alignment horizontal="left" vertical="center" indent="1"/>
    </xf>
    <xf numFmtId="4" fontId="38" fillId="88" borderId="0" applyBorder="0" applyProtection="0">
      <alignment horizontal="left" vertical="center" indent="1"/>
    </xf>
    <xf numFmtId="4" fontId="204" fillId="59" borderId="0" applyNumberFormat="0" applyProtection="0">
      <alignment horizontal="left" vertical="center" indent="1"/>
    </xf>
    <xf numFmtId="4" fontId="205" fillId="60" borderId="0" applyBorder="0" applyProtection="0">
      <alignment horizontal="left" vertical="center" indent="1"/>
    </xf>
    <xf numFmtId="4" fontId="204" fillId="59" borderId="0" applyNumberFormat="0" applyProtection="0">
      <alignment horizontal="left" vertical="center" indent="1"/>
    </xf>
    <xf numFmtId="4" fontId="205" fillId="60" borderId="0" applyBorder="0" applyProtection="0">
      <alignment horizontal="left" vertical="center" indent="1"/>
    </xf>
    <xf numFmtId="4" fontId="204" fillId="131" borderId="0" applyNumberFormat="0" applyProtection="0">
      <alignment horizontal="left" vertical="center" indent="1"/>
    </xf>
    <xf numFmtId="4" fontId="37" fillId="44" borderId="53" applyNumberFormat="0" applyProtection="0">
      <alignment horizontal="right" vertical="center"/>
    </xf>
    <xf numFmtId="4" fontId="38" fillId="45" borderId="54" applyProtection="0">
      <alignment horizontal="right" vertical="center"/>
    </xf>
    <xf numFmtId="4" fontId="37" fillId="44" borderId="53" applyNumberFormat="0" applyProtection="0">
      <alignment horizontal="right" vertical="center"/>
    </xf>
    <xf numFmtId="4" fontId="38" fillId="45" borderId="54" applyProtection="0">
      <alignment horizontal="right" vertical="center"/>
    </xf>
    <xf numFmtId="4" fontId="37" fillId="44" borderId="53" applyNumberFormat="0" applyFill="0" applyProtection="0">
      <alignment horizontal="right" vertical="center"/>
    </xf>
    <xf numFmtId="4" fontId="37" fillId="44" borderId="53" applyNumberFormat="0" applyProtection="0">
      <alignment horizontal="right" vertical="center"/>
    </xf>
    <xf numFmtId="4" fontId="37" fillId="44" borderId="53" applyNumberFormat="0" applyProtection="0">
      <alignment horizontal="right" vertical="center"/>
    </xf>
    <xf numFmtId="4" fontId="197" fillId="44" borderId="55" applyNumberFormat="0" applyFill="0" applyProtection="0">
      <alignment horizontal="right" vertical="center"/>
    </xf>
    <xf numFmtId="4" fontId="206" fillId="103" borderId="56" applyNumberFormat="0" applyProtection="0">
      <alignment horizontal="left" vertical="center" indent="1"/>
    </xf>
    <xf numFmtId="4" fontId="31" fillId="130" borderId="0" applyNumberFormat="0" applyProtection="0">
      <alignment horizontal="left" vertical="center" indent="1"/>
    </xf>
    <xf numFmtId="4" fontId="38" fillId="88" borderId="0" applyBorder="0" applyProtection="0">
      <alignment horizontal="left" vertical="center" indent="1"/>
    </xf>
    <xf numFmtId="4" fontId="31" fillId="130" borderId="0" applyNumberFormat="0" applyProtection="0">
      <alignment horizontal="left" vertical="center" indent="1"/>
    </xf>
    <xf numFmtId="4" fontId="38" fillId="88" borderId="0" applyBorder="0" applyProtection="0">
      <alignment horizontal="left" vertical="center" indent="1"/>
    </xf>
    <xf numFmtId="4" fontId="31" fillId="44" borderId="0" applyNumberFormat="0" applyProtection="0">
      <alignment horizontal="left" vertical="center" indent="1"/>
    </xf>
    <xf numFmtId="4" fontId="38" fillId="45" borderId="0" applyBorder="0" applyProtection="0">
      <alignment horizontal="left" vertical="center" indent="1"/>
    </xf>
    <xf numFmtId="4" fontId="31" fillId="44" borderId="0" applyNumberFormat="0" applyProtection="0">
      <alignment horizontal="left" vertical="center" indent="1"/>
    </xf>
    <xf numFmtId="4" fontId="38" fillId="45" borderId="0" applyBorder="0" applyProtection="0">
      <alignment horizontal="left" vertical="center" indent="1"/>
    </xf>
    <xf numFmtId="4" fontId="31" fillId="121" borderId="0" applyNumberFormat="0" applyProtection="0">
      <alignment horizontal="left" vertical="center" indent="1"/>
    </xf>
    <xf numFmtId="0" fontId="9" fillId="59" borderId="53" applyNumberFormat="0" applyProtection="0">
      <alignment horizontal="left" vertical="center" indent="1"/>
    </xf>
    <xf numFmtId="0" fontId="110" fillId="0" borderId="0" applyNumberFormat="0" applyProtection="0">
      <alignment horizontal="left" vertical="center" wrapText="1" indent="1" shrinkToFit="1"/>
    </xf>
    <xf numFmtId="0" fontId="207" fillId="0" borderId="0" applyNumberFormat="0" applyBorder="0" applyProtection="0">
      <alignment horizontal="left" vertical="center" wrapText="1" indent="1" shrinkToFit="1"/>
    </xf>
    <xf numFmtId="0" fontId="9" fillId="59" borderId="53" applyNumberFormat="0" applyFill="0" applyProtection="0">
      <alignment horizontal="left" vertical="center" indent="1"/>
    </xf>
    <xf numFmtId="0" fontId="9" fillId="131" borderId="53" applyNumberFormat="0" applyProtection="0">
      <alignment horizontal="left" vertical="center" indent="1"/>
    </xf>
    <xf numFmtId="0" fontId="9" fillId="131" borderId="53" applyNumberFormat="0" applyProtection="0">
      <alignment horizontal="left" vertical="center" indent="1"/>
    </xf>
    <xf numFmtId="0" fontId="9" fillId="131" borderId="53" applyNumberFormat="0" applyProtection="0">
      <alignment horizontal="left" vertical="center" indent="1"/>
    </xf>
    <xf numFmtId="0" fontId="9" fillId="59" borderId="53" applyNumberFormat="0" applyProtection="0">
      <alignment horizontal="left" vertical="center" indent="1"/>
    </xf>
    <xf numFmtId="0" fontId="9" fillId="59" borderId="53" applyNumberFormat="0" applyProtection="0">
      <alignment horizontal="left" vertical="center" indent="1"/>
    </xf>
    <xf numFmtId="0" fontId="9" fillId="131" borderId="53" applyNumberFormat="0" applyProtection="0">
      <alignment horizontal="left" vertical="center" indent="1"/>
    </xf>
    <xf numFmtId="0" fontId="110" fillId="59" borderId="53" applyNumberFormat="0" applyFill="0" applyProtection="0">
      <alignment horizontal="left" vertical="center" indent="1"/>
    </xf>
    <xf numFmtId="0" fontId="9" fillId="59" borderId="53" applyNumberFormat="0" applyProtection="0">
      <alignment horizontal="left" vertical="top" indent="1"/>
    </xf>
    <xf numFmtId="0" fontId="38" fillId="60" borderId="54" applyNumberFormat="0" applyProtection="0">
      <alignment horizontal="left" vertical="top" indent="1"/>
    </xf>
    <xf numFmtId="0" fontId="9" fillId="59" borderId="53" applyNumberFormat="0" applyProtection="0">
      <alignment horizontal="left" vertical="top" indent="1"/>
    </xf>
    <xf numFmtId="0" fontId="38" fillId="60" borderId="54" applyNumberFormat="0" applyProtection="0">
      <alignment horizontal="left" vertical="top" indent="1"/>
    </xf>
    <xf numFmtId="0" fontId="9" fillId="131" borderId="53" applyNumberFormat="0" applyProtection="0">
      <alignment horizontal="left" vertical="top" indent="1"/>
    </xf>
    <xf numFmtId="0" fontId="9" fillId="131" borderId="53" applyNumberFormat="0" applyProtection="0">
      <alignment horizontal="left" vertical="top" indent="1"/>
    </xf>
    <xf numFmtId="0" fontId="9" fillId="131" borderId="53" applyNumberFormat="0" applyProtection="0">
      <alignment horizontal="left" vertical="top" indent="1"/>
    </xf>
    <xf numFmtId="0" fontId="9" fillId="59" borderId="53" applyNumberFormat="0" applyProtection="0">
      <alignment horizontal="left" vertical="top" indent="1"/>
    </xf>
    <xf numFmtId="0" fontId="9" fillId="59" borderId="53" applyNumberFormat="0" applyProtection="0">
      <alignment horizontal="left" vertical="top" indent="1"/>
    </xf>
    <xf numFmtId="0" fontId="9" fillId="131" borderId="53" applyNumberFormat="0" applyProtection="0">
      <alignment horizontal="left" vertical="top" indent="1"/>
    </xf>
    <xf numFmtId="0" fontId="9" fillId="44" borderId="53" applyNumberFormat="0" applyProtection="0">
      <alignment horizontal="left" vertical="center" indent="1"/>
    </xf>
    <xf numFmtId="0" fontId="110" fillId="0" borderId="0" applyNumberFormat="0" applyProtection="0">
      <alignment horizontal="left" wrapText="1" indent="1" shrinkToFit="1"/>
    </xf>
    <xf numFmtId="0" fontId="110" fillId="0" borderId="0" applyNumberFormat="0" applyProtection="0">
      <alignment horizontal="left" vertical="center" wrapText="1" indent="1" shrinkToFit="1"/>
    </xf>
    <xf numFmtId="0" fontId="207" fillId="0" borderId="0" applyNumberFormat="0" applyBorder="0" applyProtection="0">
      <alignment horizontal="left" wrapText="1" indent="1" shrinkToFit="1"/>
    </xf>
    <xf numFmtId="0" fontId="9" fillId="44" borderId="53" applyNumberFormat="0" applyFill="0" applyProtection="0">
      <alignment horizontal="left" vertical="center" indent="1"/>
    </xf>
    <xf numFmtId="0" fontId="9" fillId="121" borderId="53" applyNumberFormat="0" applyProtection="0">
      <alignment horizontal="left" vertical="center" indent="1"/>
    </xf>
    <xf numFmtId="0" fontId="9" fillId="121" borderId="53" applyNumberFormat="0" applyProtection="0">
      <alignment horizontal="left" vertical="center" indent="1"/>
    </xf>
    <xf numFmtId="0" fontId="9" fillId="121" borderId="53" applyNumberFormat="0" applyProtection="0">
      <alignment horizontal="left" vertical="center" indent="1"/>
    </xf>
    <xf numFmtId="0" fontId="9" fillId="44" borderId="53" applyNumberFormat="0" applyProtection="0">
      <alignment horizontal="left" vertical="center" indent="1"/>
    </xf>
    <xf numFmtId="0" fontId="9" fillId="44" borderId="53" applyNumberFormat="0" applyProtection="0">
      <alignment horizontal="left" vertical="center" indent="1"/>
    </xf>
    <xf numFmtId="0" fontId="9" fillId="121" borderId="53" applyNumberFormat="0" applyProtection="0">
      <alignment horizontal="left" vertical="center" indent="1"/>
    </xf>
    <xf numFmtId="0" fontId="110" fillId="44" borderId="53" applyNumberFormat="0" applyFill="0" applyProtection="0">
      <alignment horizontal="left" vertical="center" indent="1"/>
    </xf>
    <xf numFmtId="0" fontId="9" fillId="44" borderId="53" applyNumberFormat="0" applyProtection="0">
      <alignment horizontal="left" vertical="top" indent="1"/>
    </xf>
    <xf numFmtId="0" fontId="38" fillId="45" borderId="54" applyNumberFormat="0" applyProtection="0">
      <alignment horizontal="left" vertical="top" indent="1"/>
    </xf>
    <xf numFmtId="0" fontId="9" fillId="44" borderId="53" applyNumberFormat="0" applyProtection="0">
      <alignment horizontal="left" vertical="top" indent="1"/>
    </xf>
    <xf numFmtId="0" fontId="38" fillId="45" borderId="54" applyNumberFormat="0" applyProtection="0">
      <alignment horizontal="left" vertical="top" indent="1"/>
    </xf>
    <xf numFmtId="0" fontId="9" fillId="121" borderId="53" applyNumberFormat="0" applyProtection="0">
      <alignment horizontal="left" vertical="top" indent="1"/>
    </xf>
    <xf numFmtId="0" fontId="9" fillId="121" borderId="53" applyNumberFormat="0" applyProtection="0">
      <alignment horizontal="left" vertical="top" indent="1"/>
    </xf>
    <xf numFmtId="0" fontId="9" fillId="121" borderId="53" applyNumberFormat="0" applyProtection="0">
      <alignment horizontal="left" vertical="top" indent="1"/>
    </xf>
    <xf numFmtId="0" fontId="9" fillId="44" borderId="53" applyNumberFormat="0" applyProtection="0">
      <alignment horizontal="left" vertical="top" indent="1"/>
    </xf>
    <xf numFmtId="0" fontId="9" fillId="44" borderId="53" applyNumberFormat="0" applyProtection="0">
      <alignment horizontal="left" vertical="top" indent="1"/>
    </xf>
    <xf numFmtId="0" fontId="9" fillId="121" borderId="53" applyNumberFormat="0" applyProtection="0">
      <alignment horizontal="left" vertical="top" indent="1"/>
    </xf>
    <xf numFmtId="0" fontId="9" fillId="52" borderId="53" applyNumberFormat="0" applyProtection="0">
      <alignment horizontal="left" vertical="center" indent="1"/>
    </xf>
    <xf numFmtId="0" fontId="110" fillId="0" borderId="0" applyNumberFormat="0" applyProtection="0">
      <alignment horizontal="left" vertical="center" wrapText="1" indent="1" shrinkToFit="1"/>
    </xf>
    <xf numFmtId="0" fontId="207" fillId="0" borderId="0" applyNumberFormat="0" applyBorder="0" applyProtection="0">
      <alignment horizontal="left" vertical="center" wrapText="1" indent="1" shrinkToFit="1"/>
    </xf>
    <xf numFmtId="0" fontId="9" fillId="52" borderId="53" applyNumberFormat="0" applyFill="0" applyProtection="0">
      <alignment horizontal="left" vertical="center" indent="1"/>
    </xf>
    <xf numFmtId="0" fontId="9" fillId="3" borderId="53" applyNumberFormat="0" applyProtection="0">
      <alignment horizontal="left" vertical="center" indent="1"/>
    </xf>
    <xf numFmtId="0" fontId="9" fillId="3" borderId="53" applyNumberFormat="0" applyProtection="0">
      <alignment horizontal="left" vertical="center" indent="1"/>
    </xf>
    <xf numFmtId="0" fontId="9" fillId="3" borderId="53" applyNumberFormat="0" applyProtection="0">
      <alignment horizontal="left" vertical="center" indent="1"/>
    </xf>
    <xf numFmtId="0" fontId="9" fillId="52" borderId="53" applyNumberFormat="0" applyProtection="0">
      <alignment horizontal="left" vertical="center" indent="1"/>
    </xf>
    <xf numFmtId="0" fontId="9" fillId="52" borderId="53" applyNumberFormat="0" applyProtection="0">
      <alignment horizontal="left" vertical="center" indent="1"/>
    </xf>
    <xf numFmtId="0" fontId="9" fillId="3" borderId="53" applyNumberFormat="0" applyProtection="0">
      <alignment horizontal="left" vertical="center" indent="1"/>
    </xf>
    <xf numFmtId="0" fontId="110" fillId="52" borderId="53" applyNumberFormat="0" applyFill="0" applyProtection="0">
      <alignment horizontal="left" vertical="center" indent="1"/>
    </xf>
    <xf numFmtId="0" fontId="9" fillId="52" borderId="53" applyNumberFormat="0" applyProtection="0">
      <alignment horizontal="left" vertical="top" indent="1"/>
    </xf>
    <xf numFmtId="0" fontId="38" fillId="53" borderId="54" applyNumberFormat="0" applyProtection="0">
      <alignment horizontal="left" vertical="top" indent="1"/>
    </xf>
    <xf numFmtId="0" fontId="9" fillId="52" borderId="53" applyNumberFormat="0" applyProtection="0">
      <alignment horizontal="left" vertical="top" indent="1"/>
    </xf>
    <xf numFmtId="0" fontId="38" fillId="53" borderId="54" applyNumberFormat="0" applyProtection="0">
      <alignment horizontal="left" vertical="top" indent="1"/>
    </xf>
    <xf numFmtId="0" fontId="9" fillId="3" borderId="53" applyNumberFormat="0" applyProtection="0">
      <alignment horizontal="left" vertical="top" indent="1"/>
    </xf>
    <xf numFmtId="0" fontId="9" fillId="3" borderId="53" applyNumberFormat="0" applyProtection="0">
      <alignment horizontal="left" vertical="top" indent="1"/>
    </xf>
    <xf numFmtId="0" fontId="9" fillId="3" borderId="53" applyNumberFormat="0" applyProtection="0">
      <alignment horizontal="left" vertical="top" indent="1"/>
    </xf>
    <xf numFmtId="0" fontId="9" fillId="52" borderId="53" applyNumberFormat="0" applyProtection="0">
      <alignment horizontal="left" vertical="top" indent="1"/>
    </xf>
    <xf numFmtId="0" fontId="9" fillId="52" borderId="53" applyNumberFormat="0" applyProtection="0">
      <alignment horizontal="left" vertical="top" indent="1"/>
    </xf>
    <xf numFmtId="0" fontId="9" fillId="3" borderId="53" applyNumberFormat="0" applyProtection="0">
      <alignment horizontal="left" vertical="top" indent="1"/>
    </xf>
    <xf numFmtId="0" fontId="9" fillId="130" borderId="53" applyNumberFormat="0" applyProtection="0">
      <alignment horizontal="left" vertical="center" indent="1"/>
    </xf>
    <xf numFmtId="0" fontId="110" fillId="0" borderId="0" applyNumberFormat="0" applyProtection="0">
      <alignment horizontal="left" vertical="center" wrapText="1" indent="1" shrinkToFit="1"/>
    </xf>
    <xf numFmtId="0" fontId="9" fillId="0" borderId="31" applyNumberFormat="0" applyProtection="0">
      <alignment horizontal="left" vertical="center" indent="1"/>
    </xf>
    <xf numFmtId="0" fontId="207" fillId="0" borderId="0" applyNumberFormat="0" applyBorder="0" applyProtection="0">
      <alignment horizontal="left" vertical="center" wrapText="1" indent="1" shrinkToFit="1"/>
    </xf>
    <xf numFmtId="0" fontId="9" fillId="130" borderId="53" applyNumberFormat="0" applyFill="0" applyProtection="0">
      <alignment horizontal="left" vertical="center" indent="1"/>
    </xf>
    <xf numFmtId="0" fontId="9" fillId="107" borderId="53" applyNumberFormat="0" applyProtection="0">
      <alignment horizontal="left" vertical="center" indent="1"/>
    </xf>
    <xf numFmtId="0" fontId="9" fillId="107" borderId="53" applyNumberFormat="0" applyProtection="0">
      <alignment horizontal="left" vertical="center" indent="1"/>
    </xf>
    <xf numFmtId="0" fontId="9" fillId="107" borderId="53" applyNumberFormat="0" applyProtection="0">
      <alignment horizontal="left" vertical="center" indent="1"/>
    </xf>
    <xf numFmtId="0" fontId="9" fillId="130" borderId="53" applyNumberFormat="0" applyProtection="0">
      <alignment horizontal="left" vertical="center" indent="1"/>
    </xf>
    <xf numFmtId="0" fontId="9" fillId="130" borderId="53" applyNumberFormat="0" applyProtection="0">
      <alignment horizontal="left" vertical="center" indent="1"/>
    </xf>
    <xf numFmtId="0" fontId="9" fillId="107" borderId="53" applyNumberFormat="0" applyProtection="0">
      <alignment horizontal="left" vertical="center" indent="1"/>
    </xf>
    <xf numFmtId="0" fontId="110" fillId="130" borderId="53" applyNumberFormat="0" applyFill="0" applyProtection="0">
      <alignment horizontal="left" vertical="center" indent="1"/>
    </xf>
    <xf numFmtId="0" fontId="9" fillId="130" borderId="53" applyNumberFormat="0" applyProtection="0">
      <alignment horizontal="left" vertical="top" indent="1"/>
    </xf>
    <xf numFmtId="0" fontId="38" fillId="88" borderId="54" applyNumberFormat="0" applyProtection="0">
      <alignment horizontal="left" vertical="top" indent="1"/>
    </xf>
    <xf numFmtId="0" fontId="9" fillId="130" borderId="53" applyNumberFormat="0" applyProtection="0">
      <alignment horizontal="left" vertical="top" indent="1"/>
    </xf>
    <xf numFmtId="0" fontId="38" fillId="88" borderId="54" applyNumberFormat="0" applyProtection="0">
      <alignment horizontal="left" vertical="top" indent="1"/>
    </xf>
    <xf numFmtId="0" fontId="9" fillId="107" borderId="53" applyNumberFormat="0" applyProtection="0">
      <alignment horizontal="left" vertical="top" indent="1"/>
    </xf>
    <xf numFmtId="0" fontId="9" fillId="107" borderId="53" applyNumberFormat="0" applyProtection="0">
      <alignment horizontal="left" vertical="top" indent="1"/>
    </xf>
    <xf numFmtId="0" fontId="9" fillId="107" borderId="53" applyNumberFormat="0" applyProtection="0">
      <alignment horizontal="left" vertical="top" indent="1"/>
    </xf>
    <xf numFmtId="0" fontId="9" fillId="130" borderId="53" applyNumberFormat="0" applyProtection="0">
      <alignment horizontal="left" vertical="top" indent="1"/>
    </xf>
    <xf numFmtId="0" fontId="9" fillId="130" borderId="53" applyNumberFormat="0" applyProtection="0">
      <alignment horizontal="left" vertical="top" indent="1"/>
    </xf>
    <xf numFmtId="0" fontId="9" fillId="107" borderId="53" applyNumberFormat="0" applyProtection="0">
      <alignment horizontal="left" vertical="top" indent="1"/>
    </xf>
    <xf numFmtId="0" fontId="9" fillId="50" borderId="31" applyNumberFormat="0">
      <protection locked="0"/>
    </xf>
    <xf numFmtId="0" fontId="38" fillId="51" borderId="59" applyNumberFormat="0">
      <protection locked="0"/>
    </xf>
    <xf numFmtId="0" fontId="9" fillId="50" borderId="31" applyNumberFormat="0">
      <protection locked="0"/>
    </xf>
    <xf numFmtId="0" fontId="38" fillId="51" borderId="59" applyNumberFormat="0">
      <protection locked="0"/>
    </xf>
    <xf numFmtId="0" fontId="208" fillId="50" borderId="60" applyNumberFormat="0">
      <protection locked="0"/>
    </xf>
    <xf numFmtId="0" fontId="209" fillId="59" borderId="61" applyBorder="0"/>
    <xf numFmtId="0" fontId="209" fillId="59" borderId="61" applyBorder="0"/>
    <xf numFmtId="0" fontId="209" fillId="59" borderId="61" applyBorder="0"/>
    <xf numFmtId="4" fontId="37" fillId="48" borderId="53" applyNumberFormat="0" applyProtection="0">
      <alignment vertical="center"/>
    </xf>
    <xf numFmtId="4" fontId="38" fillId="49" borderId="54" applyProtection="0">
      <alignment vertical="center"/>
    </xf>
    <xf numFmtId="4" fontId="38" fillId="49" borderId="54" applyProtection="0">
      <alignment vertical="center"/>
    </xf>
    <xf numFmtId="4" fontId="37" fillId="111" borderId="53" applyNumberFormat="0" applyProtection="0">
      <alignment vertical="center"/>
    </xf>
    <xf numFmtId="4" fontId="37" fillId="111" borderId="53" applyNumberFormat="0" applyProtection="0">
      <alignment vertical="center"/>
    </xf>
    <xf numFmtId="4" fontId="37" fillId="111" borderId="53" applyNumberFormat="0" applyProtection="0">
      <alignment vertical="center"/>
    </xf>
    <xf numFmtId="4" fontId="37" fillId="48" borderId="53" applyNumberFormat="0" applyProtection="0">
      <alignment vertical="center"/>
    </xf>
    <xf numFmtId="4" fontId="37" fillId="48" borderId="53" applyNumberFormat="0" applyProtection="0">
      <alignment vertical="center"/>
    </xf>
    <xf numFmtId="4" fontId="210" fillId="48" borderId="53" applyNumberFormat="0" applyProtection="0">
      <alignment vertical="center"/>
    </xf>
    <xf numFmtId="4" fontId="211" fillId="49" borderId="54" applyProtection="0">
      <alignment vertical="center"/>
    </xf>
    <xf numFmtId="4" fontId="211" fillId="49" borderId="54" applyProtection="0">
      <alignment vertical="center"/>
    </xf>
    <xf numFmtId="4" fontId="210" fillId="111" borderId="53" applyNumberFormat="0" applyProtection="0">
      <alignment vertical="center"/>
    </xf>
    <xf numFmtId="4" fontId="210" fillId="111" borderId="53" applyNumberFormat="0" applyProtection="0">
      <alignment vertical="center"/>
    </xf>
    <xf numFmtId="4" fontId="210" fillId="111" borderId="53" applyNumberFormat="0" applyProtection="0">
      <alignment vertical="center"/>
    </xf>
    <xf numFmtId="4" fontId="210" fillId="48" borderId="53" applyNumberFormat="0" applyProtection="0">
      <alignment vertical="center"/>
    </xf>
    <xf numFmtId="4" fontId="210" fillId="48" borderId="53" applyNumberFormat="0" applyProtection="0">
      <alignment vertical="center"/>
    </xf>
    <xf numFmtId="4" fontId="37" fillId="48" borderId="53" applyNumberFormat="0" applyProtection="0">
      <alignment horizontal="left" vertical="center" indent="1"/>
    </xf>
    <xf numFmtId="4" fontId="38" fillId="49" borderId="54" applyProtection="0">
      <alignment horizontal="left" vertical="center" indent="1"/>
    </xf>
    <xf numFmtId="4" fontId="38" fillId="49" borderId="54" applyProtection="0">
      <alignment horizontal="left" vertical="center" indent="1"/>
    </xf>
    <xf numFmtId="4" fontId="37" fillId="111" borderId="53" applyNumberFormat="0" applyProtection="0">
      <alignment horizontal="left" vertical="center" indent="1"/>
    </xf>
    <xf numFmtId="4" fontId="37" fillId="111" borderId="53" applyNumberFormat="0" applyProtection="0">
      <alignment horizontal="left" vertical="center" indent="1"/>
    </xf>
    <xf numFmtId="4" fontId="37" fillId="111" borderId="53" applyNumberFormat="0" applyProtection="0">
      <alignment horizontal="left" vertical="center" indent="1"/>
    </xf>
    <xf numFmtId="4" fontId="37" fillId="48" borderId="53" applyNumberFormat="0" applyProtection="0">
      <alignment horizontal="left" vertical="center" indent="1"/>
    </xf>
    <xf numFmtId="4" fontId="37" fillId="48" borderId="53" applyNumberFormat="0" applyProtection="0">
      <alignment horizontal="left" vertical="center" indent="1"/>
    </xf>
    <xf numFmtId="0" fontId="37" fillId="48" borderId="53" applyNumberFormat="0" applyProtection="0">
      <alignment horizontal="left" vertical="top" indent="1"/>
    </xf>
    <xf numFmtId="0" fontId="38" fillId="49" borderId="54" applyNumberFormat="0" applyProtection="0">
      <alignment horizontal="left" vertical="top" indent="1"/>
    </xf>
    <xf numFmtId="0" fontId="38" fillId="49" borderId="54" applyNumberFormat="0" applyProtection="0">
      <alignment horizontal="left" vertical="top" indent="1"/>
    </xf>
    <xf numFmtId="0" fontId="37" fillId="111" borderId="53" applyNumberFormat="0" applyProtection="0">
      <alignment horizontal="left" vertical="top" indent="1"/>
    </xf>
    <xf numFmtId="0" fontId="37" fillId="111" borderId="53" applyNumberFormat="0" applyProtection="0">
      <alignment horizontal="left" vertical="top" indent="1"/>
    </xf>
    <xf numFmtId="0" fontId="37" fillId="111" borderId="53" applyNumberFormat="0" applyProtection="0">
      <alignment horizontal="left" vertical="top" indent="1"/>
    </xf>
    <xf numFmtId="0" fontId="37" fillId="48" borderId="53" applyNumberFormat="0" applyProtection="0">
      <alignment horizontal="left" vertical="top" indent="1"/>
    </xf>
    <xf numFmtId="0" fontId="37" fillId="48" borderId="53" applyNumberFormat="0" applyProtection="0">
      <alignment horizontal="left" vertical="top" indent="1"/>
    </xf>
    <xf numFmtId="4" fontId="197" fillId="0" borderId="0" applyNumberFormat="0" applyProtection="0">
      <alignment horizontal="right"/>
    </xf>
    <xf numFmtId="4" fontId="37" fillId="130" borderId="53" applyNumberFormat="0" applyProtection="0">
      <alignment horizontal="right" vertical="center"/>
    </xf>
    <xf numFmtId="4" fontId="207" fillId="0" borderId="0" applyBorder="0" applyProtection="0">
      <alignment horizontal="right" wrapText="1" shrinkToFit="1"/>
    </xf>
    <xf numFmtId="4" fontId="37" fillId="130" borderId="53" applyNumberFormat="0" applyProtection="0">
      <alignment horizontal="right" vertical="center"/>
    </xf>
    <xf numFmtId="4" fontId="37" fillId="130" borderId="53" applyNumberFormat="0" applyProtection="0">
      <alignment horizontal="right" vertical="center"/>
    </xf>
    <xf numFmtId="4" fontId="197" fillId="0" borderId="0" applyNumberFormat="0" applyProtection="0">
      <alignment horizontal="right"/>
    </xf>
    <xf numFmtId="4" fontId="197" fillId="0" borderId="0" applyNumberFormat="0" applyProtection="0">
      <alignment horizontal="right" wrapText="1" shrinkToFit="1"/>
    </xf>
    <xf numFmtId="4" fontId="37" fillId="0" borderId="31" applyNumberFormat="0" applyProtection="0">
      <alignment horizontal="right" vertical="center"/>
    </xf>
    <xf numFmtId="4" fontId="207" fillId="0" borderId="0" applyBorder="0" applyProtection="0">
      <alignment horizontal="right" wrapText="1" shrinkToFit="1"/>
    </xf>
    <xf numFmtId="4" fontId="37" fillId="130" borderId="53" applyNumberFormat="0" applyFill="0" applyProtection="0">
      <alignment horizontal="right" vertical="center"/>
    </xf>
    <xf numFmtId="4" fontId="197" fillId="130" borderId="53" applyNumberFormat="0" applyFill="0" applyProtection="0">
      <alignment horizontal="right" vertical="center"/>
    </xf>
    <xf numFmtId="4" fontId="197" fillId="0" borderId="0" applyNumberFormat="0" applyProtection="0">
      <alignment horizontal="right"/>
    </xf>
    <xf numFmtId="4" fontId="210" fillId="130" borderId="53" applyNumberFormat="0" applyProtection="0">
      <alignment horizontal="right" vertical="center"/>
    </xf>
    <xf numFmtId="4" fontId="211" fillId="88" borderId="54" applyProtection="0">
      <alignment horizontal="right" vertical="center"/>
    </xf>
    <xf numFmtId="4" fontId="211" fillId="88" borderId="54" applyProtection="0">
      <alignment horizontal="right" vertical="center"/>
    </xf>
    <xf numFmtId="4" fontId="210" fillId="130" borderId="53" applyNumberFormat="0" applyProtection="0">
      <alignment horizontal="right" vertical="center"/>
    </xf>
    <xf numFmtId="4" fontId="210" fillId="130" borderId="53" applyNumberFormat="0" applyProtection="0">
      <alignment horizontal="right" vertical="center"/>
    </xf>
    <xf numFmtId="4" fontId="37" fillId="44" borderId="53" applyNumberFormat="0" applyProtection="0">
      <alignment horizontal="left" vertical="center" indent="1"/>
    </xf>
    <xf numFmtId="4" fontId="197" fillId="0" borderId="0" applyNumberFormat="0" applyProtection="0">
      <alignment horizontal="left" wrapText="1" indent="1" shrinkToFit="1"/>
    </xf>
    <xf numFmtId="4" fontId="197" fillId="0" borderId="31" applyNumberFormat="0" applyProtection="0">
      <alignment horizontal="left" wrapText="1" indent="1"/>
    </xf>
    <xf numFmtId="4" fontId="207" fillId="0" borderId="0" applyBorder="0" applyProtection="0">
      <alignment horizontal="left" wrapText="1" indent="1" shrinkToFit="1"/>
    </xf>
    <xf numFmtId="4" fontId="197" fillId="0" borderId="0" applyNumberFormat="0" applyProtection="0">
      <alignment horizontal="left" wrapText="1" indent="1"/>
    </xf>
    <xf numFmtId="4" fontId="37" fillId="44" borderId="53" applyNumberFormat="0" applyProtection="0">
      <alignment horizontal="left" vertical="center" indent="1"/>
    </xf>
    <xf numFmtId="4" fontId="37" fillId="0" borderId="31" applyNumberFormat="0" applyProtection="0">
      <alignment horizontal="left" wrapText="1" indent="1"/>
    </xf>
    <xf numFmtId="4" fontId="37" fillId="44" borderId="53" applyNumberFormat="0" applyProtection="0">
      <alignment horizontal="left" vertical="center" indent="1"/>
    </xf>
    <xf numFmtId="4" fontId="37" fillId="44" borderId="53" applyNumberFormat="0" applyFill="0" applyProtection="0">
      <alignment horizontal="left" vertical="center" indent="1"/>
    </xf>
    <xf numFmtId="4" fontId="197" fillId="44" borderId="55" applyNumberFormat="0" applyFill="0" applyProtection="0">
      <alignment horizontal="left" vertical="center"/>
    </xf>
    <xf numFmtId="4" fontId="197" fillId="0" borderId="0" applyNumberFormat="0" applyProtection="0">
      <alignment horizontal="left" wrapText="1" indent="1" shrinkToFit="1"/>
    </xf>
    <xf numFmtId="0" fontId="37" fillId="44" borderId="53" applyNumberFormat="0" applyProtection="0">
      <alignment horizontal="left" vertical="top" indent="1"/>
    </xf>
    <xf numFmtId="0" fontId="38" fillId="45" borderId="54" applyNumberFormat="0" applyProtection="0">
      <alignment horizontal="left" vertical="top" indent="1"/>
    </xf>
    <xf numFmtId="0" fontId="38" fillId="45" borderId="54" applyNumberFormat="0" applyProtection="0">
      <alignment horizontal="left" vertical="top" indent="1"/>
    </xf>
    <xf numFmtId="0" fontId="37" fillId="121" borderId="53" applyNumberFormat="0" applyProtection="0">
      <alignment horizontal="left" vertical="top" indent="1"/>
    </xf>
    <xf numFmtId="0" fontId="37" fillId="121" borderId="53" applyNumberFormat="0" applyProtection="0">
      <alignment horizontal="left" vertical="top" indent="1"/>
    </xf>
    <xf numFmtId="0" fontId="37" fillId="121" borderId="53" applyNumberFormat="0" applyProtection="0">
      <alignment horizontal="left" vertical="top" indent="1"/>
    </xf>
    <xf numFmtId="0" fontId="37" fillId="44" borderId="53" applyNumberFormat="0" applyProtection="0">
      <alignment horizontal="left" vertical="top" indent="1"/>
    </xf>
    <xf numFmtId="0" fontId="37" fillId="44" borderId="53" applyNumberFormat="0" applyProtection="0">
      <alignment horizontal="left" vertical="top" indent="1"/>
    </xf>
    <xf numFmtId="4" fontId="212" fillId="103" borderId="56" applyNumberFormat="0" applyProtection="0">
      <alignment vertical="center"/>
    </xf>
    <xf numFmtId="4" fontId="213" fillId="103" borderId="56" applyNumberFormat="0" applyProtection="0">
      <alignment vertical="center"/>
    </xf>
    <xf numFmtId="4" fontId="214" fillId="111" borderId="56" applyNumberFormat="0" applyProtection="0">
      <alignment horizontal="left" vertical="center" indent="1"/>
    </xf>
    <xf numFmtId="4" fontId="215" fillId="132" borderId="0" applyNumberFormat="0" applyProtection="0">
      <alignment horizontal="left" vertical="center" indent="1"/>
    </xf>
    <xf numFmtId="4" fontId="216" fillId="79" borderId="0" applyBorder="0" applyProtection="0">
      <alignment horizontal="left" vertical="center" indent="1"/>
    </xf>
    <xf numFmtId="4" fontId="215" fillId="132" borderId="0" applyNumberFormat="0" applyProtection="0">
      <alignment horizontal="left" vertical="center" indent="1"/>
    </xf>
    <xf numFmtId="4" fontId="216" fillId="79" borderId="0" applyBorder="0" applyProtection="0">
      <alignment horizontal="left" vertical="center" indent="1"/>
    </xf>
    <xf numFmtId="0" fontId="32" fillId="133" borderId="31"/>
    <xf numFmtId="4" fontId="156" fillId="130" borderId="53" applyNumberFormat="0" applyProtection="0">
      <alignment horizontal="right" vertical="center"/>
    </xf>
    <xf numFmtId="4" fontId="217" fillId="88" borderId="54" applyProtection="0">
      <alignment horizontal="right" vertical="center"/>
    </xf>
    <xf numFmtId="4" fontId="217" fillId="88" borderId="54" applyProtection="0">
      <alignment horizontal="right" vertical="center"/>
    </xf>
    <xf numFmtId="4" fontId="156" fillId="130" borderId="53" applyNumberFormat="0" applyProtection="0">
      <alignment horizontal="right" vertical="center"/>
    </xf>
    <xf numFmtId="4" fontId="156" fillId="130" borderId="53" applyNumberFormat="0" applyProtection="0">
      <alignment horizontal="right" vertical="center"/>
    </xf>
    <xf numFmtId="0" fontId="114" fillId="40" borderId="0" applyNumberFormat="0" applyBorder="0" applyAlignment="0" applyProtection="0"/>
    <xf numFmtId="0" fontId="218" fillId="0" borderId="0" applyNumberFormat="0" applyFill="0" applyBorder="0" applyProtection="0">
      <alignment horizontal="centerContinuous"/>
    </xf>
    <xf numFmtId="38" fontId="93" fillId="0" borderId="9"/>
    <xf numFmtId="242" fontId="9" fillId="0" borderId="0">
      <protection locked="0"/>
    </xf>
    <xf numFmtId="38" fontId="93" fillId="0" borderId="0" applyFont="0" applyFill="0" applyBorder="0" applyAlignment="0" applyProtection="0"/>
    <xf numFmtId="40" fontId="93"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xf numFmtId="0" fontId="220" fillId="0" borderId="0" applyNumberFormat="0" applyFill="0" applyBorder="0" applyAlignment="0" applyProtection="0"/>
    <xf numFmtId="0" fontId="221" fillId="39" borderId="0" applyNumberFormat="0" applyBorder="0" applyAlignment="0" applyProtection="0"/>
    <xf numFmtId="0" fontId="184" fillId="62" borderId="46" applyNumberFormat="0" applyAlignment="0" applyProtection="0"/>
    <xf numFmtId="0" fontId="184" fillId="62" borderId="46" applyNumberFormat="0" applyAlignment="0" applyProtection="0"/>
    <xf numFmtId="0" fontId="184" fillId="62" borderId="46" applyNumberFormat="0" applyAlignment="0" applyProtection="0"/>
    <xf numFmtId="0" fontId="208" fillId="0" borderId="0"/>
    <xf numFmtId="0" fontId="28" fillId="0" borderId="0"/>
    <xf numFmtId="0" fontId="222" fillId="0" borderId="0"/>
    <xf numFmtId="0" fontId="9" fillId="0" borderId="0"/>
    <xf numFmtId="0" fontId="28" fillId="0" borderId="0"/>
    <xf numFmtId="0" fontId="223" fillId="0" borderId="0" applyNumberFormat="0" applyFill="0" applyBorder="0" applyAlignment="0" applyProtection="0"/>
    <xf numFmtId="169" fontId="224" fillId="0" borderId="0" applyProtection="0"/>
    <xf numFmtId="3" fontId="37" fillId="0" borderId="0"/>
    <xf numFmtId="0" fontId="9" fillId="0" borderId="0" applyNumberFormat="0"/>
    <xf numFmtId="0" fontId="100" fillId="0" borderId="0" applyNumberFormat="0" applyFill="0" applyBorder="0" applyAlignment="0" applyProtection="0"/>
    <xf numFmtId="0" fontId="9" fillId="0" borderId="0"/>
    <xf numFmtId="0" fontId="9" fillId="0" borderId="0"/>
    <xf numFmtId="0" fontId="38" fillId="0" borderId="0" applyNumberFormat="0" applyBorder="0" applyProtection="0"/>
    <xf numFmtId="21" fontId="89" fillId="0" borderId="0" applyFont="0" applyFill="0" applyBorder="0" applyProtection="0">
      <alignment horizontal="left"/>
    </xf>
    <xf numFmtId="0" fontId="225" fillId="0" borderId="0" applyNumberForma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xf numFmtId="0" fontId="220" fillId="0" borderId="0" applyNumberFormat="0" applyFill="0" applyBorder="0" applyAlignment="0" applyProtection="0"/>
    <xf numFmtId="0" fontId="219" fillId="0" borderId="0" applyNumberFormat="0" applyFill="0" applyBorder="0" applyAlignment="0" applyProtection="0"/>
    <xf numFmtId="0" fontId="26" fillId="0" borderId="0" applyNumberFormat="0" applyFill="0" applyBorder="0" applyAlignment="0" applyProtection="0"/>
    <xf numFmtId="0" fontId="225" fillId="0" borderId="0" applyNumberFormat="0" applyFill="0" applyBorder="0" applyAlignment="0" applyProtection="0"/>
    <xf numFmtId="0" fontId="122" fillId="0" borderId="40" applyNumberFormat="0" applyFill="0" applyAlignment="0" applyProtection="0"/>
    <xf numFmtId="0" fontId="127" fillId="0" borderId="42" applyNumberFormat="0" applyFill="0" applyAlignment="0" applyProtection="0"/>
    <xf numFmtId="0" fontId="129" fillId="0" borderId="43" applyNumberFormat="0" applyFill="0" applyAlignment="0" applyProtection="0"/>
    <xf numFmtId="0" fontId="129" fillId="0" borderId="0" applyNumberFormat="0" applyFill="0" applyBorder="0" applyAlignment="0" applyProtection="0"/>
    <xf numFmtId="2" fontId="133" fillId="0" borderId="0">
      <protection locked="0"/>
    </xf>
    <xf numFmtId="2" fontId="133" fillId="0" borderId="0">
      <protection locked="0"/>
    </xf>
    <xf numFmtId="0" fontId="192" fillId="62" borderId="25"/>
    <xf numFmtId="169" fontId="87" fillId="0" borderId="62" applyNumberFormat="0" applyFont="0" applyBorder="0" applyAlignment="0" applyProtection="0"/>
    <xf numFmtId="0" fontId="91" fillId="0" borderId="63" applyNumberFormat="0" applyFill="0" applyAlignment="0" applyProtection="0"/>
    <xf numFmtId="0" fontId="91" fillId="0" borderId="63" applyNumberFormat="0" applyFill="0" applyAlignment="0" applyProtection="0"/>
    <xf numFmtId="0" fontId="90" fillId="0" borderId="64" applyNumberFormat="0" applyFill="0" applyAlignment="0" applyProtection="0"/>
    <xf numFmtId="0" fontId="90" fillId="0" borderId="47" applyNumberFormat="0" applyFill="0" applyAlignment="0" applyProtection="0"/>
    <xf numFmtId="0" fontId="226" fillId="0" borderId="23" applyNumberFormat="0" applyFill="0" applyAlignment="0" applyProtection="0"/>
    <xf numFmtId="0" fontId="165" fillId="0" borderId="0"/>
    <xf numFmtId="243" fontId="9" fillId="0" borderId="0">
      <alignment horizontal="center"/>
    </xf>
    <xf numFmtId="244" fontId="49" fillId="0" borderId="0"/>
    <xf numFmtId="245" fontId="9" fillId="0" borderId="65"/>
    <xf numFmtId="246" fontId="99" fillId="106" borderId="0" applyBorder="0" applyProtection="0"/>
    <xf numFmtId="170" fontId="97" fillId="63" borderId="0" applyBorder="0" applyProtection="0"/>
    <xf numFmtId="170" fontId="99" fillId="106" borderId="0" applyBorder="0" applyProtection="0"/>
    <xf numFmtId="238" fontId="60" fillId="0" borderId="0">
      <protection locked="0"/>
    </xf>
    <xf numFmtId="241" fontId="60" fillId="0" borderId="0">
      <protection locked="0"/>
    </xf>
    <xf numFmtId="0" fontId="93" fillId="0" borderId="0"/>
    <xf numFmtId="0" fontId="69" fillId="102" borderId="29" applyNumberFormat="0" applyAlignment="0" applyProtection="0"/>
    <xf numFmtId="170" fontId="97" fillId="63" borderId="0" applyBorder="0" applyProtection="0"/>
    <xf numFmtId="170" fontId="99" fillId="106" borderId="0" applyBorder="0" applyProtection="0"/>
    <xf numFmtId="38" fontId="93" fillId="0" borderId="0" applyFont="0" applyFill="0" applyBorder="0" applyAlignment="0" applyProtection="0"/>
    <xf numFmtId="40" fontId="93" fillId="0" borderId="0" applyFont="0" applyFill="0" applyBorder="0" applyAlignment="0" applyProtection="0"/>
    <xf numFmtId="4" fontId="9" fillId="0" borderId="0" applyFont="0" applyFill="0" applyBorder="0" applyAlignment="0" applyProtection="0"/>
    <xf numFmtId="0" fontId="227" fillId="0" borderId="40" applyNumberFormat="0" applyFill="0" applyAlignment="0" applyProtection="0"/>
    <xf numFmtId="0" fontId="228" fillId="0" borderId="42" applyNumberFormat="0" applyFill="0" applyAlignment="0" applyProtection="0"/>
    <xf numFmtId="0" fontId="229" fillId="0" borderId="43" applyNumberFormat="0" applyFill="0" applyAlignment="0" applyProtection="0"/>
    <xf numFmtId="0" fontId="229" fillId="0" borderId="0" applyNumberFormat="0" applyFill="0" applyBorder="0" applyAlignment="0" applyProtection="0"/>
    <xf numFmtId="0" fontId="53" fillId="0" borderId="0" applyNumberFormat="0" applyFill="0" applyBorder="0" applyAlignment="0" applyProtection="0"/>
    <xf numFmtId="0" fontId="230" fillId="0" borderId="0" applyNumberFormat="0" applyFill="0" applyBorder="0" applyAlignment="0" applyProtection="0"/>
    <xf numFmtId="0" fontId="231" fillId="0" borderId="0" applyNumberFormat="0" applyFont="0" applyFill="0" applyBorder="0" applyAlignment="0" applyProtection="0">
      <alignment vertical="top"/>
    </xf>
    <xf numFmtId="0" fontId="232" fillId="0" borderId="0" applyNumberFormat="0" applyFont="0" applyFill="0" applyBorder="0" applyAlignment="0" applyProtection="0">
      <alignment vertical="top"/>
    </xf>
    <xf numFmtId="0" fontId="232" fillId="0" borderId="0" applyNumberFormat="0" applyFont="0" applyFill="0" applyBorder="0" applyAlignment="0" applyProtection="0">
      <alignment vertical="top"/>
    </xf>
    <xf numFmtId="0" fontId="231" fillId="0" borderId="0" applyNumberFormat="0" applyFont="0" applyFill="0" applyBorder="0" applyAlignment="0" applyProtection="0"/>
    <xf numFmtId="0" fontId="231" fillId="0" borderId="0" applyNumberFormat="0" applyFont="0" applyFill="0" applyBorder="0" applyAlignment="0" applyProtection="0">
      <alignment horizontal="left" vertical="top"/>
    </xf>
    <xf numFmtId="0" fontId="231" fillId="0" borderId="0" applyNumberFormat="0" applyFont="0" applyFill="0" applyBorder="0" applyAlignment="0" applyProtection="0">
      <alignment horizontal="left" vertical="top"/>
    </xf>
    <xf numFmtId="0" fontId="231"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center"/>
    </xf>
    <xf numFmtId="0" fontId="233" fillId="0" borderId="0" applyNumberFormat="0" applyFont="0" applyFill="0" applyBorder="0" applyAlignment="0" applyProtection="0">
      <alignment horizontal="center"/>
    </xf>
    <xf numFmtId="0" fontId="234" fillId="0" borderId="0" applyNumberFormat="0" applyFont="0" applyFill="0" applyBorder="0" applyAlignment="0" applyProtection="0"/>
    <xf numFmtId="0" fontId="235" fillId="0" borderId="0">
      <alignment horizontal="left" wrapText="1"/>
    </xf>
    <xf numFmtId="0" fontId="236" fillId="0" borderId="66" applyNumberFormat="0" applyFont="0" applyFill="0" applyBorder="0" applyAlignment="0" applyProtection="0">
      <alignment horizontal="center" wrapText="1"/>
    </xf>
    <xf numFmtId="247" fontId="41" fillId="0" borderId="0" applyNumberFormat="0" applyFont="0" applyFill="0" applyBorder="0" applyAlignment="0" applyProtection="0">
      <alignment horizontal="right"/>
    </xf>
    <xf numFmtId="0" fontId="236" fillId="0" borderId="0" applyNumberFormat="0" applyFont="0" applyFill="0" applyBorder="0" applyAlignment="0" applyProtection="0">
      <alignment horizontal="left" indent="1"/>
    </xf>
    <xf numFmtId="248" fontId="236" fillId="0" borderId="0" applyNumberFormat="0" applyFont="0" applyFill="0" applyBorder="0" applyAlignment="0" applyProtection="0"/>
    <xf numFmtId="0" fontId="234" fillId="0" borderId="52" applyNumberFormat="0" applyFont="0" applyFill="0" applyBorder="0" applyAlignment="0" applyProtection="0"/>
    <xf numFmtId="0" fontId="89" fillId="0" borderId="0" applyNumberFormat="0" applyFont="0" applyFill="0" applyBorder="0" applyAlignment="0" applyProtection="0">
      <alignment horizontal="left" wrapText="1" indent="1"/>
    </xf>
    <xf numFmtId="0" fontId="236" fillId="0" borderId="0" applyNumberFormat="0" applyFont="0" applyFill="0" applyBorder="0" applyAlignment="0" applyProtection="0">
      <alignment horizontal="left" indent="1"/>
    </xf>
    <xf numFmtId="0" fontId="89" fillId="0" borderId="0" applyNumberFormat="0" applyFont="0" applyFill="0" applyBorder="0" applyAlignment="0" applyProtection="0">
      <alignment horizontal="left" wrapText="1" indent="2"/>
    </xf>
    <xf numFmtId="249" fontId="89" fillId="0" borderId="0">
      <alignment horizontal="right"/>
    </xf>
    <xf numFmtId="0" fontId="237" fillId="0" borderId="0" applyProtection="0"/>
    <xf numFmtId="1" fontId="9" fillId="122" borderId="0"/>
    <xf numFmtId="0" fontId="238" fillId="0" borderId="0" applyNumberFormat="0" applyFill="0" applyBorder="0" applyAlignment="0" applyProtection="0"/>
    <xf numFmtId="0" fontId="239" fillId="0" borderId="0" applyNumberFormat="0" applyFill="0" applyBorder="0" applyAlignment="0" applyProtection="0"/>
    <xf numFmtId="170" fontId="240" fillId="0" borderId="0">
      <alignment horizontal="right"/>
    </xf>
    <xf numFmtId="0" fontId="241" fillId="0" borderId="0" applyProtection="0"/>
    <xf numFmtId="250" fontId="242" fillId="0" borderId="0" applyFont="0" applyFill="0" applyBorder="0" applyAlignment="0" applyProtection="0"/>
    <xf numFmtId="251" fontId="242" fillId="0" borderId="0" applyFont="0" applyFill="0" applyBorder="0" applyAlignment="0" applyProtection="0"/>
    <xf numFmtId="0" fontId="243" fillId="0" borderId="0" applyProtection="0"/>
    <xf numFmtId="0" fontId="244" fillId="0" borderId="0" applyProtection="0"/>
    <xf numFmtId="0" fontId="241" fillId="0" borderId="67" applyProtection="0"/>
    <xf numFmtId="0" fontId="245" fillId="0" borderId="0"/>
    <xf numFmtId="10" fontId="241" fillId="0" borderId="0" applyProtection="0"/>
    <xf numFmtId="0" fontId="241" fillId="0" borderId="0"/>
    <xf numFmtId="2" fontId="241" fillId="0" borderId="0" applyProtection="0"/>
    <xf numFmtId="252" fontId="242" fillId="0" borderId="0" applyFont="0" applyFill="0" applyBorder="0" applyAlignment="0" applyProtection="0"/>
    <xf numFmtId="253" fontId="242" fillId="0" borderId="0" applyFont="0" applyFill="0" applyBorder="0" applyAlignment="0" applyProtection="0"/>
    <xf numFmtId="0" fontId="33" fillId="0" borderId="0"/>
    <xf numFmtId="0" fontId="246" fillId="0" borderId="0"/>
    <xf numFmtId="0" fontId="247" fillId="0" borderId="0"/>
    <xf numFmtId="0" fontId="248" fillId="0" borderId="0"/>
    <xf numFmtId="0" fontId="250" fillId="0" borderId="102">
      <alignment horizontal="right" wrapText="1"/>
    </xf>
    <xf numFmtId="0" fontId="251" fillId="0" borderId="0" applyFill="0" applyBorder="0">
      <alignment horizontal="left" vertical="top" wrapText="1"/>
    </xf>
    <xf numFmtId="0" fontId="252" fillId="0" borderId="0" applyNumberFormat="0" applyFill="0" applyBorder="0" applyAlignment="0" applyProtection="0"/>
    <xf numFmtId="0" fontId="249" fillId="0" borderId="0"/>
    <xf numFmtId="4" fontId="197" fillId="0" borderId="0" applyNumberFormat="0" applyProtection="0">
      <alignment horizontal="right" wrapText="1"/>
    </xf>
    <xf numFmtId="2" fontId="110" fillId="0" borderId="0" applyProtection="0">
      <alignment horizontal="left" wrapText="1" indent="1"/>
    </xf>
    <xf numFmtId="0" fontId="110" fillId="0" borderId="0" applyNumberFormat="0" applyProtection="0">
      <alignment horizontal="left" wrapText="1" indent="1"/>
    </xf>
    <xf numFmtId="0" fontId="110" fillId="0" borderId="0" applyNumberFormat="0" applyProtection="0">
      <alignment horizontal="left" wrapText="1" indent="1"/>
    </xf>
    <xf numFmtId="0" fontId="110" fillId="0" borderId="0" applyNumberFormat="0" applyProtection="0">
      <alignment horizontal="left" wrapText="1" indent="1"/>
    </xf>
  </cellStyleXfs>
  <cellXfs count="262">
    <xf numFmtId="0" fontId="0" fillId="0" borderId="0" xfId="0"/>
    <xf numFmtId="0" fontId="5" fillId="0" borderId="3" xfId="0" applyFont="1" applyFill="1" applyBorder="1" applyAlignment="1">
      <alignment horizontal="left"/>
    </xf>
    <xf numFmtId="0" fontId="5" fillId="0" borderId="6" xfId="0" applyFont="1" applyFill="1" applyBorder="1" applyAlignment="1">
      <alignment horizontal="left"/>
    </xf>
    <xf numFmtId="0" fontId="5" fillId="0" borderId="1" xfId="0" applyFont="1" applyFill="1" applyBorder="1" applyAlignment="1">
      <alignment vertical="top" wrapText="1"/>
    </xf>
    <xf numFmtId="0" fontId="5" fillId="0" borderId="7" xfId="0" applyFont="1" applyFill="1" applyBorder="1" applyAlignment="1">
      <alignment vertical="top" wrapText="1"/>
    </xf>
    <xf numFmtId="0" fontId="12" fillId="0" borderId="1" xfId="0" applyFont="1" applyBorder="1" applyAlignment="1">
      <alignment horizontal="left" vertical="top" wrapText="1"/>
    </xf>
    <xf numFmtId="0" fontId="14" fillId="0" borderId="0" xfId="0" applyFont="1"/>
    <xf numFmtId="0" fontId="5" fillId="0" borderId="0" xfId="0" applyFont="1"/>
    <xf numFmtId="0" fontId="5" fillId="0" borderId="0" xfId="0" applyFont="1" applyAlignment="1">
      <alignment horizontal="right"/>
    </xf>
    <xf numFmtId="0" fontId="15" fillId="0" borderId="0" xfId="0" applyFont="1"/>
    <xf numFmtId="0" fontId="16" fillId="0" borderId="0" xfId="0" applyFont="1"/>
    <xf numFmtId="0" fontId="17" fillId="0" borderId="0" xfId="0" applyFont="1"/>
    <xf numFmtId="0" fontId="13" fillId="0" borderId="5" xfId="0" applyFont="1" applyFill="1" applyBorder="1" applyAlignment="1">
      <alignment horizontal="left"/>
    </xf>
    <xf numFmtId="169" fontId="12" fillId="0" borderId="1" xfId="0" applyNumberFormat="1" applyFont="1" applyFill="1" applyBorder="1" applyAlignment="1">
      <alignment horizontal="right" vertical="center"/>
    </xf>
    <xf numFmtId="169" fontId="12" fillId="0" borderId="8" xfId="0" applyNumberFormat="1" applyFont="1" applyFill="1" applyBorder="1" applyAlignment="1">
      <alignment horizontal="right" vertical="center"/>
    </xf>
    <xf numFmtId="169" fontId="12" fillId="0" borderId="7" xfId="0" applyNumberFormat="1" applyFont="1" applyFill="1" applyBorder="1" applyAlignment="1">
      <alignment horizontal="right" vertical="center"/>
    </xf>
    <xf numFmtId="0" fontId="12" fillId="0" borderId="8"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5" xfId="0" applyFont="1" applyFill="1" applyBorder="1" applyAlignment="1">
      <alignment horizontal="right" vertical="center"/>
    </xf>
    <xf numFmtId="0" fontId="19" fillId="0" borderId="0" xfId="0" applyFont="1" applyFill="1" applyAlignment="1">
      <alignment wrapText="1"/>
    </xf>
    <xf numFmtId="0" fontId="19" fillId="0" borderId="0" xfId="0" applyFont="1" applyAlignment="1">
      <alignment wrapText="1"/>
    </xf>
    <xf numFmtId="0" fontId="12" fillId="0" borderId="2" xfId="0" applyFont="1" applyFill="1" applyBorder="1" applyAlignment="1">
      <alignment horizontal="right" vertical="center"/>
    </xf>
    <xf numFmtId="169" fontId="12" fillId="0" borderId="6" xfId="0" applyNumberFormat="1" applyFont="1" applyFill="1" applyBorder="1" applyAlignment="1">
      <alignment horizontal="right" vertical="center"/>
    </xf>
    <xf numFmtId="0" fontId="12" fillId="0" borderId="7" xfId="0" applyFont="1" applyBorder="1" applyAlignment="1">
      <alignment horizontal="left" vertical="top" wrapText="1"/>
    </xf>
    <xf numFmtId="0" fontId="5" fillId="0" borderId="0" xfId="0" applyFont="1" applyAlignment="1">
      <alignment horizontal="left" vertical="center" indent="3"/>
    </xf>
    <xf numFmtId="2" fontId="12" fillId="0" borderId="1" xfId="0" applyNumberFormat="1" applyFont="1" applyBorder="1" applyAlignment="1">
      <alignment horizontal="left" vertical="top" wrapText="1"/>
    </xf>
    <xf numFmtId="169" fontId="12" fillId="0" borderId="3" xfId="0" applyNumberFormat="1" applyFont="1" applyFill="1" applyBorder="1" applyAlignment="1">
      <alignment horizontal="right" vertical="center"/>
    </xf>
    <xf numFmtId="2" fontId="12" fillId="0" borderId="1" xfId="0" applyNumberFormat="1" applyFont="1" applyFill="1" applyBorder="1" applyAlignment="1">
      <alignment horizontal="left" vertical="top" wrapText="1"/>
    </xf>
    <xf numFmtId="0" fontId="5" fillId="0" borderId="0" xfId="0" applyFont="1" applyAlignment="1">
      <alignment vertical="center"/>
    </xf>
    <xf numFmtId="0" fontId="5" fillId="2" borderId="0" xfId="0" applyFont="1" applyFill="1"/>
    <xf numFmtId="0" fontId="5" fillId="0" borderId="0" xfId="0" applyFont="1" applyAlignment="1">
      <alignment horizontal="left" vertical="center"/>
    </xf>
    <xf numFmtId="2" fontId="12" fillId="0" borderId="1" xfId="0" applyNumberFormat="1" applyFont="1" applyFill="1" applyBorder="1" applyAlignment="1">
      <alignment horizontal="left" vertical="center" wrapText="1"/>
    </xf>
    <xf numFmtId="0" fontId="5" fillId="0" borderId="1" xfId="0" applyFont="1" applyBorder="1" applyAlignment="1">
      <alignment horizontal="left" vertical="center" indent="3"/>
    </xf>
    <xf numFmtId="0" fontId="5" fillId="0" borderId="1" xfId="0" quotePrefix="1" applyFont="1" applyBorder="1" applyAlignment="1">
      <alignment horizontal="left" vertical="center" indent="3"/>
    </xf>
    <xf numFmtId="0" fontId="5" fillId="0" borderId="1" xfId="0" quotePrefix="1" applyFont="1" applyBorder="1" applyAlignment="1">
      <alignment horizontal="left" vertical="center" wrapText="1" indent="3"/>
    </xf>
    <xf numFmtId="0" fontId="5" fillId="0" borderId="1" xfId="0" applyFont="1" applyFill="1" applyBorder="1" applyAlignment="1">
      <alignment horizontal="left" vertical="center" wrapText="1" indent="3"/>
    </xf>
    <xf numFmtId="169" fontId="18" fillId="4" borderId="7" xfId="0" applyNumberFormat="1" applyFont="1" applyFill="1" applyBorder="1" applyAlignment="1">
      <alignment horizontal="right" vertical="center"/>
    </xf>
    <xf numFmtId="0" fontId="5" fillId="0" borderId="0" xfId="0" applyFont="1" applyFill="1"/>
    <xf numFmtId="0" fontId="5" fillId="0" borderId="1" xfId="0" applyFont="1" applyBorder="1" applyAlignment="1">
      <alignment vertical="top" wrapText="1"/>
    </xf>
    <xf numFmtId="0" fontId="5" fillId="0" borderId="1" xfId="0" applyFont="1" applyBorder="1" applyAlignment="1">
      <alignment vertical="top"/>
    </xf>
    <xf numFmtId="0" fontId="19" fillId="0" borderId="0" xfId="0" applyFont="1" applyFill="1" applyAlignment="1">
      <alignment vertical="top" wrapText="1"/>
    </xf>
    <xf numFmtId="0" fontId="19" fillId="0" borderId="0" xfId="0" applyFont="1" applyAlignment="1">
      <alignment vertical="top" wrapText="1"/>
    </xf>
    <xf numFmtId="170" fontId="5" fillId="0" borderId="0" xfId="0" applyNumberFormat="1" applyFont="1" applyFill="1"/>
    <xf numFmtId="0" fontId="12" fillId="0" borderId="1" xfId="0" applyFont="1" applyFill="1" applyBorder="1" applyAlignment="1">
      <alignment horizontal="left" vertical="top" wrapText="1"/>
    </xf>
    <xf numFmtId="0" fontId="5" fillId="0" borderId="14" xfId="0" applyFont="1" applyBorder="1"/>
    <xf numFmtId="0" fontId="5" fillId="0" borderId="13" xfId="0" applyFont="1" applyBorder="1"/>
    <xf numFmtId="0" fontId="5" fillId="0" borderId="14" xfId="0" applyFont="1" applyBorder="1" applyAlignment="1">
      <alignment horizontal="left" vertical="center" indent="3"/>
    </xf>
    <xf numFmtId="0" fontId="5" fillId="0" borderId="13" xfId="0" applyFont="1" applyBorder="1" applyAlignment="1">
      <alignment horizontal="left" vertical="center" indent="3"/>
    </xf>
    <xf numFmtId="2" fontId="23" fillId="4" borderId="6" xfId="0" applyNumberFormat="1" applyFont="1" applyFill="1" applyBorder="1" applyAlignment="1">
      <alignment horizontal="left" vertical="center" wrapText="1"/>
    </xf>
    <xf numFmtId="169" fontId="12" fillId="0" borderId="5" xfId="0" applyNumberFormat="1" applyFont="1" applyFill="1" applyBorder="1" applyAlignment="1">
      <alignment horizontal="right" vertical="center"/>
    </xf>
    <xf numFmtId="169" fontId="7" fillId="0" borderId="2" xfId="0" applyNumberFormat="1" applyFont="1" applyFill="1" applyBorder="1" applyAlignment="1">
      <alignment horizontal="right" vertical="center"/>
    </xf>
    <xf numFmtId="169" fontId="7" fillId="0" borderId="7" xfId="0" applyNumberFormat="1" applyFont="1" applyFill="1" applyBorder="1" applyAlignment="1">
      <alignment horizontal="right" vertical="center"/>
    </xf>
    <xf numFmtId="169" fontId="7" fillId="0" borderId="5" xfId="0" applyNumberFormat="1" applyFont="1" applyFill="1" applyBorder="1" applyAlignment="1">
      <alignment horizontal="right" vertical="center"/>
    </xf>
    <xf numFmtId="0" fontId="13" fillId="4" borderId="1" xfId="0" applyFont="1" applyFill="1" applyBorder="1" applyAlignment="1">
      <alignment horizontal="left" vertical="center" indent="3"/>
    </xf>
    <xf numFmtId="169" fontId="18" fillId="4" borderId="2" xfId="0" applyNumberFormat="1" applyFont="1" applyFill="1" applyBorder="1" applyAlignment="1">
      <alignment horizontal="right" vertical="center"/>
    </xf>
    <xf numFmtId="169" fontId="18" fillId="4" borderId="5" xfId="0" applyNumberFormat="1" applyFont="1" applyFill="1" applyBorder="1" applyAlignment="1">
      <alignment horizontal="right" vertical="center"/>
    </xf>
    <xf numFmtId="0" fontId="12" fillId="0" borderId="1" xfId="0" applyFont="1" applyFill="1" applyBorder="1" applyAlignment="1">
      <alignment horizontal="right" vertical="center" wrapText="1"/>
    </xf>
    <xf numFmtId="0" fontId="12" fillId="0" borderId="7" xfId="0" applyFont="1" applyFill="1" applyBorder="1" applyAlignment="1">
      <alignment horizontal="right" vertical="center" wrapText="1"/>
    </xf>
    <xf numFmtId="169" fontId="12" fillId="0" borderId="2" xfId="0" applyNumberFormat="1" applyFont="1" applyFill="1" applyBorder="1" applyAlignment="1">
      <alignment horizontal="right" vertical="center"/>
    </xf>
    <xf numFmtId="170" fontId="12" fillId="0" borderId="1" xfId="0" applyNumberFormat="1" applyFont="1" applyFill="1" applyBorder="1" applyAlignment="1">
      <alignment horizontal="right" vertical="center" wrapText="1"/>
    </xf>
    <xf numFmtId="170" fontId="12" fillId="0" borderId="7" xfId="0" applyNumberFormat="1" applyFont="1" applyFill="1" applyBorder="1" applyAlignment="1">
      <alignment horizontal="right" vertical="center" wrapText="1"/>
    </xf>
    <xf numFmtId="0" fontId="22" fillId="0" borderId="6" xfId="0" applyFont="1" applyBorder="1" applyAlignment="1">
      <alignment vertical="top" wrapText="1"/>
    </xf>
    <xf numFmtId="0" fontId="5" fillId="0" borderId="6" xfId="0" applyFont="1" applyFill="1" applyBorder="1" applyAlignment="1">
      <alignment horizontal="left" vertical="top" wrapText="1" indent="2"/>
    </xf>
    <xf numFmtId="0" fontId="5" fillId="0" borderId="6" xfId="0" applyFont="1" applyBorder="1" applyAlignment="1">
      <alignment vertical="top" wrapText="1"/>
    </xf>
    <xf numFmtId="0" fontId="5" fillId="0" borderId="6" xfId="0" applyFont="1" applyBorder="1" applyAlignment="1">
      <alignment vertical="top"/>
    </xf>
    <xf numFmtId="0" fontId="5" fillId="0" borderId="5" xfId="0" applyFont="1" applyBorder="1" applyAlignment="1">
      <alignment horizontal="left"/>
    </xf>
    <xf numFmtId="0" fontId="5" fillId="0" borderId="1" xfId="0" applyFont="1" applyBorder="1" applyAlignment="1">
      <alignment vertical="center" wrapText="1"/>
    </xf>
    <xf numFmtId="0" fontId="22"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indent="2"/>
    </xf>
    <xf numFmtId="2" fontId="18" fillId="4" borderId="1" xfId="0" applyNumberFormat="1" applyFont="1" applyFill="1" applyBorder="1" applyAlignment="1">
      <alignment horizontal="left" vertical="center" wrapText="1"/>
    </xf>
    <xf numFmtId="0" fontId="5" fillId="0" borderId="6" xfId="0" applyFont="1" applyFill="1" applyBorder="1" applyAlignment="1">
      <alignment vertical="center" wrapText="1"/>
    </xf>
    <xf numFmtId="0" fontId="0" fillId="0" borderId="0" xfId="0" applyFill="1"/>
    <xf numFmtId="0" fontId="15" fillId="0" borderId="0" xfId="0" applyFont="1" applyFill="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wrapText="1"/>
    </xf>
    <xf numFmtId="169" fontId="0" fillId="0" borderId="0" xfId="0" applyNumberFormat="1"/>
    <xf numFmtId="0" fontId="12" fillId="0" borderId="1" xfId="0" applyFont="1" applyBorder="1" applyAlignment="1">
      <alignment horizontal="left" vertical="top"/>
    </xf>
    <xf numFmtId="169" fontId="12" fillId="0" borderId="1" xfId="1" applyNumberFormat="1" applyFont="1" applyFill="1" applyBorder="1" applyAlignment="1">
      <alignment horizontal="right" vertical="center"/>
    </xf>
    <xf numFmtId="169" fontId="12" fillId="0" borderId="7" xfId="1" applyNumberFormat="1" applyFont="1" applyFill="1" applyBorder="1" applyAlignment="1">
      <alignment horizontal="right" vertical="center"/>
    </xf>
    <xf numFmtId="169" fontId="12" fillId="0" borderId="6" xfId="1" applyNumberFormat="1" applyFont="1" applyFill="1" applyBorder="1" applyAlignment="1">
      <alignment horizontal="right" vertical="center"/>
    </xf>
    <xf numFmtId="4" fontId="0" fillId="0" borderId="0" xfId="0" applyNumberFormat="1"/>
    <xf numFmtId="170" fontId="27" fillId="0" borderId="0" xfId="0" applyNumberFormat="1" applyFont="1"/>
    <xf numFmtId="170" fontId="27" fillId="0" borderId="0" xfId="0" applyNumberFormat="1" applyFont="1" applyFill="1"/>
    <xf numFmtId="0" fontId="5" fillId="0" borderId="14" xfId="0" applyFont="1" applyBorder="1" applyAlignment="1">
      <alignment vertical="top"/>
    </xf>
    <xf numFmtId="0" fontId="5" fillId="0" borderId="13" xfId="0" applyFont="1" applyBorder="1" applyAlignment="1">
      <alignment vertical="top"/>
    </xf>
    <xf numFmtId="169" fontId="12" fillId="0" borderId="1" xfId="0" applyNumberFormat="1" applyFont="1" applyFill="1" applyBorder="1" applyAlignment="1">
      <alignment horizontal="right" vertical="center" wrapText="1"/>
    </xf>
    <xf numFmtId="0" fontId="3" fillId="0" borderId="14" xfId="0" applyFont="1" applyBorder="1" applyAlignment="1">
      <alignment horizontal="left" vertical="top"/>
    </xf>
    <xf numFmtId="0" fontId="3" fillId="0" borderId="13" xfId="0" applyFont="1" applyBorder="1" applyAlignment="1">
      <alignment horizontal="left" vertical="top"/>
    </xf>
    <xf numFmtId="0" fontId="3" fillId="0" borderId="1" xfId="0" quotePrefix="1" applyFont="1" applyBorder="1" applyAlignment="1">
      <alignment horizontal="left" vertical="center" indent="3"/>
    </xf>
    <xf numFmtId="0" fontId="3" fillId="0" borderId="1" xfId="0" applyFont="1" applyBorder="1" applyAlignment="1">
      <alignment horizontal="left" vertical="center" indent="3"/>
    </xf>
    <xf numFmtId="169" fontId="12" fillId="0" borderId="6" xfId="0" applyNumberFormat="1" applyFont="1" applyFill="1" applyBorder="1" applyAlignment="1">
      <alignment horizontal="right" vertical="center" wrapText="1"/>
    </xf>
    <xf numFmtId="169" fontId="12" fillId="0" borderId="7" xfId="0" applyNumberFormat="1" applyFont="1" applyFill="1" applyBorder="1" applyAlignment="1">
      <alignment horizontal="right" vertical="center" wrapText="1"/>
    </xf>
    <xf numFmtId="0" fontId="19" fillId="0" borderId="0" xfId="0" applyFont="1" applyFill="1" applyAlignment="1">
      <alignment horizontal="left" vertical="top" wrapText="1"/>
    </xf>
    <xf numFmtId="169" fontId="12" fillId="0" borderId="0" xfId="0" applyNumberFormat="1" applyFont="1" applyFill="1" applyBorder="1" applyAlignment="1">
      <alignment horizontal="right" vertical="center"/>
    </xf>
    <xf numFmtId="0" fontId="5" fillId="0" borderId="8" xfId="0" applyFont="1" applyFill="1" applyBorder="1" applyAlignment="1">
      <alignment vertical="top" wrapText="1"/>
    </xf>
    <xf numFmtId="0" fontId="5" fillId="0" borderId="8" xfId="0" applyFont="1" applyBorder="1" applyAlignment="1">
      <alignment vertical="top"/>
    </xf>
    <xf numFmtId="0" fontId="3" fillId="0" borderId="0" xfId="0" applyFont="1" applyFill="1" applyBorder="1"/>
    <xf numFmtId="0" fontId="4" fillId="0" borderId="0" xfId="0" applyFont="1" applyFill="1" applyBorder="1"/>
    <xf numFmtId="0" fontId="5" fillId="0" borderId="0" xfId="0" applyFont="1" applyFill="1" applyBorder="1"/>
    <xf numFmtId="170" fontId="5" fillId="0" borderId="6" xfId="0" applyNumberFormat="1" applyFont="1" applyFill="1" applyBorder="1" applyAlignment="1">
      <alignment vertical="center" wrapText="1"/>
    </xf>
    <xf numFmtId="169" fontId="5" fillId="0" borderId="6" xfId="0" applyNumberFormat="1" applyFont="1" applyFill="1" applyBorder="1" applyAlignment="1">
      <alignment vertical="center" wrapText="1"/>
    </xf>
    <xf numFmtId="169" fontId="5" fillId="0" borderId="6" xfId="0" applyNumberFormat="1" applyFont="1" applyFill="1" applyBorder="1" applyAlignment="1">
      <alignment horizontal="right" vertical="center" wrapText="1"/>
    </xf>
    <xf numFmtId="169" fontId="6" fillId="4" borderId="6" xfId="0" applyNumberFormat="1" applyFont="1" applyFill="1" applyBorder="1" applyAlignment="1">
      <alignment horizontal="right" vertical="center" wrapText="1"/>
    </xf>
    <xf numFmtId="0" fontId="5" fillId="0" borderId="8" xfId="0" applyFont="1" applyFill="1" applyBorder="1" applyAlignment="1">
      <alignment vertical="center" wrapText="1"/>
    </xf>
    <xf numFmtId="169" fontId="5" fillId="0" borderId="1" xfId="0" applyNumberFormat="1" applyFont="1" applyFill="1" applyBorder="1" applyAlignment="1">
      <alignment horizontal="right" vertical="center" wrapText="1"/>
    </xf>
    <xf numFmtId="170" fontId="12" fillId="0" borderId="2" xfId="0" applyNumberFormat="1" applyFont="1" applyFill="1" applyBorder="1" applyAlignment="1">
      <alignment horizontal="right" vertical="center"/>
    </xf>
    <xf numFmtId="170" fontId="12" fillId="0" borderId="7" xfId="0" applyNumberFormat="1" applyFont="1" applyFill="1" applyBorder="1" applyAlignment="1">
      <alignment horizontal="right" vertical="center"/>
    </xf>
    <xf numFmtId="170" fontId="12" fillId="0" borderId="5" xfId="0" applyNumberFormat="1" applyFont="1" applyFill="1" applyBorder="1" applyAlignment="1">
      <alignment horizontal="right" vertical="center"/>
    </xf>
    <xf numFmtId="0" fontId="13" fillId="0" borderId="5" xfId="0" applyFont="1" applyBorder="1" applyAlignment="1">
      <alignment horizontal="left"/>
    </xf>
    <xf numFmtId="0" fontId="13" fillId="0" borderId="4" xfId="0" applyFont="1" applyBorder="1" applyAlignment="1">
      <alignment horizontal="left"/>
    </xf>
    <xf numFmtId="169" fontId="5" fillId="0" borderId="8" xfId="0" applyNumberFormat="1" applyFont="1" applyFill="1" applyBorder="1" applyAlignment="1">
      <alignment vertical="center" wrapText="1"/>
    </xf>
    <xf numFmtId="169" fontId="5" fillId="0" borderId="8" xfId="0" applyNumberFormat="1" applyFont="1" applyFill="1" applyBorder="1" applyAlignment="1">
      <alignment horizontal="right" vertical="center" wrapText="1"/>
    </xf>
    <xf numFmtId="170" fontId="5" fillId="0" borderId="8" xfId="0" applyNumberFormat="1" applyFont="1" applyFill="1" applyBorder="1" applyAlignment="1">
      <alignment vertical="center" wrapText="1"/>
    </xf>
    <xf numFmtId="169" fontId="6" fillId="4" borderId="8" xfId="0" applyNumberFormat="1" applyFont="1" applyFill="1" applyBorder="1" applyAlignment="1">
      <alignment horizontal="right" vertical="center" wrapText="1"/>
    </xf>
    <xf numFmtId="169" fontId="12" fillId="0" borderId="4" xfId="0" applyNumberFormat="1" applyFont="1" applyFill="1" applyBorder="1" applyAlignment="1">
      <alignment horizontal="right" vertical="center"/>
    </xf>
    <xf numFmtId="0" fontId="12" fillId="0" borderId="7" xfId="0" applyFont="1" applyFill="1" applyBorder="1" applyAlignment="1">
      <alignment horizontal="left" vertical="top" wrapText="1"/>
    </xf>
    <xf numFmtId="0" fontId="12" fillId="0" borderId="6" xfId="0" applyFont="1" applyFill="1" applyBorder="1" applyAlignment="1">
      <alignment horizontal="right" vertical="center" wrapText="1"/>
    </xf>
    <xf numFmtId="169" fontId="19" fillId="0" borderId="0" xfId="0" applyNumberFormat="1" applyFont="1" applyFill="1" applyAlignment="1">
      <alignment wrapText="1"/>
    </xf>
    <xf numFmtId="169" fontId="20" fillId="0" borderId="0" xfId="0" applyNumberFormat="1" applyFont="1" applyFill="1" applyBorder="1" applyAlignment="1">
      <alignment horizontal="left" vertical="center"/>
    </xf>
    <xf numFmtId="0" fontId="5" fillId="0" borderId="69" xfId="0" applyFont="1" applyFill="1" applyBorder="1" applyAlignment="1">
      <alignment horizontal="left"/>
    </xf>
    <xf numFmtId="0" fontId="13" fillId="0" borderId="70" xfId="0" applyFont="1" applyFill="1" applyBorder="1" applyAlignment="1">
      <alignment horizontal="left"/>
    </xf>
    <xf numFmtId="0" fontId="5" fillId="0" borderId="70" xfId="0" applyFont="1" applyFill="1" applyBorder="1" applyAlignment="1">
      <alignment horizontal="left"/>
    </xf>
    <xf numFmtId="0" fontId="5" fillId="0" borderId="73" xfId="0" applyFont="1" applyFill="1" applyBorder="1" applyAlignment="1">
      <alignment vertical="top" wrapText="1"/>
    </xf>
    <xf numFmtId="169" fontId="12" fillId="0" borderId="75" xfId="0" applyNumberFormat="1" applyFont="1" applyFill="1" applyBorder="1" applyAlignment="1">
      <alignment horizontal="right" vertical="center"/>
    </xf>
    <xf numFmtId="0" fontId="5" fillId="0" borderId="0" xfId="0" applyFont="1" applyBorder="1" applyAlignment="1">
      <alignment horizontal="right"/>
    </xf>
    <xf numFmtId="0" fontId="15" fillId="0" borderId="0" xfId="0" applyFont="1" applyBorder="1"/>
    <xf numFmtId="0" fontId="5" fillId="0" borderId="0" xfId="0" applyFont="1" applyBorder="1"/>
    <xf numFmtId="0" fontId="5" fillId="0" borderId="76" xfId="0" applyFont="1" applyBorder="1" applyAlignment="1">
      <alignment horizontal="left" vertical="center"/>
    </xf>
    <xf numFmtId="0" fontId="5" fillId="0" borderId="77" xfId="0" applyFont="1" applyBorder="1" applyAlignment="1">
      <alignment horizontal="left" vertical="center"/>
    </xf>
    <xf numFmtId="0" fontId="12" fillId="0" borderId="78" xfId="0" applyFont="1" applyBorder="1" applyAlignment="1">
      <alignment horizontal="left" vertical="top" wrapText="1"/>
    </xf>
    <xf numFmtId="0" fontId="12" fillId="0" borderId="79" xfId="0" applyFont="1" applyBorder="1" applyAlignment="1">
      <alignment horizontal="left" vertical="top" wrapText="1"/>
    </xf>
    <xf numFmtId="0" fontId="12" fillId="0" borderId="79" xfId="0" applyFont="1" applyBorder="1"/>
    <xf numFmtId="2" fontId="23" fillId="4" borderId="79" xfId="0" applyNumberFormat="1" applyFont="1" applyFill="1" applyBorder="1" applyAlignment="1">
      <alignment horizontal="left" vertical="top" wrapText="1"/>
    </xf>
    <xf numFmtId="0" fontId="12" fillId="0" borderId="79" xfId="0" applyFont="1" applyFill="1" applyBorder="1" applyAlignment="1">
      <alignment horizontal="left" vertical="top" wrapText="1"/>
    </xf>
    <xf numFmtId="0" fontId="12" fillId="0" borderId="79" xfId="0" applyFont="1" applyBorder="1" applyAlignment="1">
      <alignment horizontal="left" vertical="center" wrapText="1"/>
    </xf>
    <xf numFmtId="2" fontId="12" fillId="0" borderId="79" xfId="0" applyNumberFormat="1" applyFont="1" applyFill="1" applyBorder="1" applyAlignment="1">
      <alignment horizontal="left" vertical="center" wrapText="1"/>
    </xf>
    <xf numFmtId="0" fontId="12" fillId="0" borderId="80" xfId="0" applyFont="1" applyBorder="1" applyAlignment="1">
      <alignment horizontal="left" vertical="center" wrapText="1"/>
    </xf>
    <xf numFmtId="0" fontId="5" fillId="0" borderId="9" xfId="0" applyFont="1" applyFill="1" applyBorder="1"/>
    <xf numFmtId="169" fontId="12" fillId="0" borderId="52" xfId="0" applyNumberFormat="1" applyFont="1" applyFill="1" applyBorder="1" applyAlignment="1">
      <alignment horizontal="right" vertical="center"/>
    </xf>
    <xf numFmtId="169" fontId="20" fillId="0" borderId="52" xfId="0" applyNumberFormat="1" applyFont="1" applyFill="1" applyBorder="1" applyAlignment="1">
      <alignment horizontal="left" vertical="center"/>
    </xf>
    <xf numFmtId="0" fontId="5" fillId="0" borderId="82" xfId="0" applyFont="1" applyFill="1" applyBorder="1"/>
    <xf numFmtId="170" fontId="12" fillId="0" borderId="6" xfId="0" applyNumberFormat="1" applyFont="1" applyFill="1" applyBorder="1" applyAlignment="1">
      <alignment horizontal="right" vertical="center" wrapText="1"/>
    </xf>
    <xf numFmtId="0" fontId="5" fillId="0" borderId="85" xfId="0" applyFont="1" applyBorder="1" applyAlignment="1">
      <alignment horizontal="left" vertical="center" indent="3"/>
    </xf>
    <xf numFmtId="0" fontId="5" fillId="0" borderId="86" xfId="0" applyFont="1" applyBorder="1"/>
    <xf numFmtId="0" fontId="5" fillId="0" borderId="8" xfId="0" quotePrefix="1" applyFont="1" applyBorder="1" applyAlignment="1">
      <alignment horizontal="left" vertical="center" indent="3"/>
    </xf>
    <xf numFmtId="0" fontId="5" fillId="0" borderId="8" xfId="0" applyFont="1" applyBorder="1" applyAlignment="1">
      <alignment horizontal="left" vertical="center" indent="3"/>
    </xf>
    <xf numFmtId="0" fontId="12" fillId="0" borderId="7" xfId="0" applyFont="1" applyBorder="1"/>
    <xf numFmtId="0" fontId="13" fillId="4" borderId="8" xfId="0" applyFont="1" applyFill="1" applyBorder="1" applyAlignment="1">
      <alignment horizontal="left" vertical="center" indent="3"/>
    </xf>
    <xf numFmtId="2" fontId="18" fillId="4" borderId="7" xfId="0" applyNumberFormat="1" applyFont="1" applyFill="1" applyBorder="1" applyAlignment="1">
      <alignment horizontal="left" vertical="top" wrapText="1"/>
    </xf>
    <xf numFmtId="0" fontId="12"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5" fillId="0" borderId="8" xfId="0" quotePrefix="1" applyFont="1" applyFill="1" applyBorder="1" applyAlignment="1">
      <alignment horizontal="left" vertical="center" indent="3"/>
    </xf>
    <xf numFmtId="0" fontId="5" fillId="0" borderId="8" xfId="0" applyFont="1" applyFill="1" applyBorder="1" applyAlignment="1">
      <alignment horizontal="left" vertical="center" indent="3"/>
    </xf>
    <xf numFmtId="0" fontId="5" fillId="0" borderId="71" xfId="0" applyFont="1" applyBorder="1" applyAlignment="1">
      <alignment horizontal="left" vertical="center" indent="3"/>
    </xf>
    <xf numFmtId="0" fontId="5" fillId="0" borderId="72" xfId="0" applyFont="1" applyBorder="1" applyAlignment="1">
      <alignment vertical="center"/>
    </xf>
    <xf numFmtId="0" fontId="6" fillId="0" borderId="68" xfId="0" applyFont="1" applyFill="1" applyBorder="1" applyAlignment="1">
      <alignment horizontal="left"/>
    </xf>
    <xf numFmtId="0" fontId="6" fillId="0" borderId="70" xfId="0" applyFont="1" applyFill="1" applyBorder="1" applyAlignment="1">
      <alignment horizontal="left"/>
    </xf>
    <xf numFmtId="0" fontId="5" fillId="0" borderId="0" xfId="0" applyFont="1" applyFill="1" applyBorder="1" applyAlignment="1">
      <alignment horizontal="left" vertical="center"/>
    </xf>
    <xf numFmtId="170" fontId="12" fillId="0" borderId="6" xfId="0" applyNumberFormat="1" applyFont="1" applyFill="1" applyBorder="1" applyAlignment="1">
      <alignment horizontal="right" vertical="center"/>
    </xf>
    <xf numFmtId="2" fontId="12" fillId="0" borderId="79" xfId="0" applyNumberFormat="1" applyFont="1" applyBorder="1" applyAlignment="1">
      <alignment horizontal="left" vertical="center" wrapText="1"/>
    </xf>
    <xf numFmtId="2" fontId="12" fillId="0" borderId="79" xfId="0" applyNumberFormat="1" applyFont="1" applyBorder="1" applyAlignment="1">
      <alignment horizontal="left" vertical="center" wrapText="1" indent="1"/>
    </xf>
    <xf numFmtId="2" fontId="12" fillId="0" borderId="79" xfId="0" applyNumberFormat="1" applyFont="1" applyFill="1" applyBorder="1" applyAlignment="1">
      <alignment horizontal="left" vertical="center" wrapText="1" indent="1"/>
    </xf>
    <xf numFmtId="0" fontId="6" fillId="0" borderId="69" xfId="0" applyFont="1" applyFill="1" applyBorder="1" applyAlignment="1">
      <alignment horizontal="left"/>
    </xf>
    <xf numFmtId="0" fontId="5" fillId="0" borderId="89" xfId="0" applyFont="1" applyBorder="1" applyAlignment="1">
      <alignment horizontal="left" vertical="center" indent="3"/>
    </xf>
    <xf numFmtId="0" fontId="5" fillId="0" borderId="90" xfId="0" applyFont="1" applyBorder="1"/>
    <xf numFmtId="0" fontId="5" fillId="0" borderId="74" xfId="0" quotePrefix="1" applyFont="1" applyBorder="1" applyAlignment="1">
      <alignment horizontal="left" vertical="center" indent="3"/>
    </xf>
    <xf numFmtId="2" fontId="12" fillId="0" borderId="7" xfId="0" applyNumberFormat="1" applyFont="1" applyBorder="1" applyAlignment="1">
      <alignment horizontal="left" vertical="center" wrapText="1"/>
    </xf>
    <xf numFmtId="0" fontId="5" fillId="0" borderId="8" xfId="0" applyFont="1" applyBorder="1" applyAlignment="1">
      <alignment horizontal="left" vertical="center" wrapText="1" indent="3"/>
    </xf>
    <xf numFmtId="2" fontId="12" fillId="0" borderId="7" xfId="0" applyNumberFormat="1" applyFont="1" applyFill="1" applyBorder="1" applyAlignment="1">
      <alignment horizontal="left" vertical="center" wrapText="1"/>
    </xf>
    <xf numFmtId="0" fontId="5" fillId="0" borderId="8" xfId="0" quotePrefix="1" applyFont="1" applyBorder="1" applyAlignment="1">
      <alignment horizontal="left" vertical="center" wrapText="1" indent="3"/>
    </xf>
    <xf numFmtId="0" fontId="13" fillId="0" borderId="4" xfId="0" applyFont="1" applyFill="1" applyBorder="1" applyAlignment="1">
      <alignment horizontal="left"/>
    </xf>
    <xf numFmtId="0" fontId="12" fillId="0" borderId="75" xfId="0" applyFont="1" applyBorder="1" applyAlignment="1">
      <alignment horizontal="left" vertical="top" wrapText="1"/>
    </xf>
    <xf numFmtId="170" fontId="12" fillId="0" borderId="8" xfId="0" applyNumberFormat="1" applyFont="1" applyFill="1" applyBorder="1" applyAlignment="1">
      <alignment horizontal="right" vertical="center"/>
    </xf>
    <xf numFmtId="0" fontId="12" fillId="0" borderId="79" xfId="0" applyFont="1" applyFill="1" applyBorder="1" applyAlignment="1">
      <alignment horizontal="left" vertical="center" wrapText="1"/>
    </xf>
    <xf numFmtId="0" fontId="14" fillId="0" borderId="0" xfId="0" applyFont="1" applyBorder="1"/>
    <xf numFmtId="0" fontId="16" fillId="0" borderId="0" xfId="0" applyFont="1" applyBorder="1"/>
    <xf numFmtId="0" fontId="5" fillId="0" borderId="52" xfId="0" applyFont="1" applyBorder="1"/>
    <xf numFmtId="0" fontId="3" fillId="0" borderId="52" xfId="0" applyFont="1" applyFill="1" applyBorder="1"/>
    <xf numFmtId="0" fontId="5" fillId="0" borderId="52" xfId="0" applyFont="1" applyFill="1" applyBorder="1"/>
    <xf numFmtId="169" fontId="22" fillId="0" borderId="6" xfId="0" applyNumberFormat="1" applyFont="1" applyFill="1" applyBorder="1" applyAlignment="1">
      <alignment horizontal="right" vertical="center" wrapText="1"/>
    </xf>
    <xf numFmtId="0" fontId="5" fillId="0" borderId="6" xfId="0" applyFont="1" applyFill="1" applyBorder="1" applyAlignment="1">
      <alignment vertical="top"/>
    </xf>
    <xf numFmtId="169" fontId="22" fillId="0" borderId="8" xfId="0" applyNumberFormat="1" applyFont="1" applyFill="1" applyBorder="1" applyAlignment="1">
      <alignment horizontal="right" vertical="center" wrapText="1"/>
    </xf>
    <xf numFmtId="0" fontId="5" fillId="0" borderId="8" xfId="0" applyFont="1" applyFill="1" applyBorder="1" applyAlignment="1">
      <alignment horizontal="left" vertical="center" wrapText="1" indent="3"/>
    </xf>
    <xf numFmtId="169" fontId="12" fillId="0" borderId="12" xfId="0" applyNumberFormat="1" applyFont="1" applyFill="1" applyBorder="1" applyAlignment="1">
      <alignment horizontal="right" vertical="center"/>
    </xf>
    <xf numFmtId="169" fontId="12" fillId="0" borderId="11" xfId="0" applyNumberFormat="1" applyFont="1" applyFill="1" applyBorder="1" applyAlignment="1">
      <alignment horizontal="right" vertical="center"/>
    </xf>
    <xf numFmtId="170" fontId="12" fillId="0" borderId="2" xfId="0"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xf>
    <xf numFmtId="4" fontId="12" fillId="0" borderId="7" xfId="0" applyNumberFormat="1" applyFont="1" applyFill="1" applyBorder="1" applyAlignment="1">
      <alignment horizontal="right" vertical="center"/>
    </xf>
    <xf numFmtId="4" fontId="12" fillId="0" borderId="5" xfId="0" applyNumberFormat="1" applyFont="1" applyFill="1" applyBorder="1" applyAlignment="1">
      <alignment horizontal="right" vertical="center"/>
    </xf>
    <xf numFmtId="4" fontId="12" fillId="0" borderId="2" xfId="0" applyNumberFormat="1" applyFont="1" applyFill="1" applyBorder="1" applyAlignment="1">
      <alignment horizontal="right" vertical="center"/>
    </xf>
    <xf numFmtId="4" fontId="12" fillId="0" borderId="8" xfId="0" applyNumberFormat="1" applyFont="1" applyFill="1" applyBorder="1" applyAlignment="1">
      <alignment horizontal="right" vertical="center"/>
    </xf>
    <xf numFmtId="169" fontId="12" fillId="0" borderId="2" xfId="0" applyNumberFormat="1" applyFont="1" applyFill="1" applyBorder="1" applyAlignment="1">
      <alignment horizontal="right" vertical="center" wrapText="1"/>
    </xf>
    <xf numFmtId="0" fontId="13" fillId="4" borderId="71" xfId="0" applyFont="1" applyFill="1" applyBorder="1" applyAlignment="1">
      <alignment horizontal="left" vertical="center" wrapText="1" indent="3"/>
    </xf>
    <xf numFmtId="2" fontId="18" fillId="4" borderId="72" xfId="0" applyNumberFormat="1" applyFont="1" applyFill="1" applyBorder="1" applyAlignment="1">
      <alignment horizontal="left" vertical="center" wrapText="1"/>
    </xf>
    <xf numFmtId="169" fontId="18" fillId="4" borderId="72" xfId="0" applyNumberFormat="1" applyFont="1" applyFill="1" applyBorder="1" applyAlignment="1">
      <alignment horizontal="right" vertical="center"/>
    </xf>
    <xf numFmtId="169" fontId="18" fillId="4" borderId="84" xfId="0" applyNumberFormat="1" applyFont="1" applyFill="1" applyBorder="1" applyAlignment="1">
      <alignment horizontal="right" vertical="center"/>
    </xf>
    <xf numFmtId="169" fontId="18" fillId="4" borderId="93" xfId="0" applyNumberFormat="1" applyFont="1" applyFill="1" applyBorder="1" applyAlignment="1">
      <alignment horizontal="right" vertical="center"/>
    </xf>
    <xf numFmtId="169" fontId="18" fillId="4" borderId="94" xfId="0" applyNumberFormat="1" applyFont="1" applyFill="1" applyBorder="1" applyAlignment="1">
      <alignment horizontal="right" vertical="center"/>
    </xf>
    <xf numFmtId="2" fontId="23" fillId="4" borderId="80" xfId="0" applyNumberFormat="1" applyFont="1" applyFill="1" applyBorder="1" applyAlignment="1">
      <alignment horizontal="left" vertical="center" wrapText="1"/>
    </xf>
    <xf numFmtId="169" fontId="5" fillId="0" borderId="0" xfId="0" applyNumberFormat="1" applyFont="1" applyFill="1" applyBorder="1"/>
    <xf numFmtId="0" fontId="5" fillId="0" borderId="74" xfId="0" applyFont="1" applyBorder="1" applyAlignment="1">
      <alignment horizontal="left" vertical="center" indent="3"/>
    </xf>
    <xf numFmtId="0" fontId="12" fillId="0" borderId="75" xfId="0" applyFont="1" applyBorder="1" applyAlignment="1">
      <alignment horizontal="left" vertical="center" wrapText="1"/>
    </xf>
    <xf numFmtId="0" fontId="12" fillId="0" borderId="88" xfId="0" applyFont="1" applyBorder="1" applyAlignment="1">
      <alignment horizontal="left" vertical="center" wrapText="1"/>
    </xf>
    <xf numFmtId="0" fontId="5" fillId="0" borderId="0" xfId="0" applyFont="1" applyFill="1" applyBorder="1" applyAlignment="1">
      <alignment horizontal="right" vertical="center"/>
    </xf>
    <xf numFmtId="0" fontId="5" fillId="0" borderId="91" xfId="0" applyFont="1" applyFill="1" applyBorder="1" applyAlignment="1">
      <alignment vertical="top" wrapText="1"/>
    </xf>
    <xf numFmtId="0" fontId="5" fillId="0" borderId="14" xfId="0" applyFont="1" applyFill="1" applyBorder="1" applyAlignment="1">
      <alignment vertical="top" wrapText="1"/>
    </xf>
    <xf numFmtId="0" fontId="5" fillId="0" borderId="81" xfId="0" applyFont="1" applyFill="1" applyBorder="1" applyAlignment="1">
      <alignment vertical="top" wrapText="1"/>
    </xf>
    <xf numFmtId="0" fontId="5" fillId="0" borderId="100" xfId="0" applyFont="1" applyBorder="1" applyAlignment="1">
      <alignment horizontal="left" vertical="center"/>
    </xf>
    <xf numFmtId="169" fontId="5" fillId="0" borderId="92" xfId="0" applyNumberFormat="1" applyFont="1" applyFill="1" applyBorder="1" applyAlignment="1">
      <alignment vertical="top" wrapText="1"/>
    </xf>
    <xf numFmtId="169" fontId="5" fillId="0" borderId="83" xfId="0" applyNumberFormat="1" applyFont="1" applyFill="1" applyBorder="1" applyAlignment="1">
      <alignment vertical="top" wrapText="1"/>
    </xf>
    <xf numFmtId="169" fontId="5" fillId="0" borderId="101" xfId="0" applyNumberFormat="1" applyFont="1" applyFill="1" applyBorder="1" applyAlignment="1">
      <alignment vertical="top" wrapText="1"/>
    </xf>
    <xf numFmtId="169" fontId="5" fillId="0" borderId="69" xfId="0" applyNumberFormat="1" applyFont="1" applyFill="1" applyBorder="1" applyAlignment="1">
      <alignment vertical="top" wrapText="1"/>
    </xf>
    <xf numFmtId="169" fontId="5" fillId="0" borderId="87" xfId="0" applyNumberFormat="1" applyFont="1" applyFill="1" applyBorder="1" applyAlignment="1">
      <alignment vertical="top" wrapText="1"/>
    </xf>
    <xf numFmtId="0" fontId="5" fillId="0" borderId="78" xfId="0" applyFont="1" applyBorder="1" applyAlignment="1">
      <alignment horizontal="left" vertical="center"/>
    </xf>
    <xf numFmtId="0" fontId="5" fillId="2" borderId="71" xfId="0" applyFont="1" applyFill="1" applyBorder="1" applyAlignment="1">
      <alignment horizontal="left" vertical="center" indent="3"/>
    </xf>
    <xf numFmtId="0" fontId="12" fillId="2" borderId="72" xfId="0" applyFont="1" applyFill="1" applyBorder="1" applyAlignment="1">
      <alignment horizontal="left" vertical="top" wrapText="1"/>
    </xf>
    <xf numFmtId="2" fontId="12" fillId="2" borderId="80" xfId="0" applyNumberFormat="1" applyFont="1" applyFill="1" applyBorder="1" applyAlignment="1">
      <alignment horizontal="left" vertical="center" wrapText="1"/>
    </xf>
    <xf numFmtId="0" fontId="12" fillId="0" borderId="2" xfId="0" applyFont="1" applyFill="1" applyBorder="1" applyAlignment="1">
      <alignment horizontal="right" vertical="center" wrapText="1"/>
    </xf>
    <xf numFmtId="0" fontId="12" fillId="0" borderId="7" xfId="0" applyFont="1" applyFill="1" applyBorder="1" applyAlignment="1">
      <alignment horizontal="left" vertical="center" wrapText="1" indent="1"/>
    </xf>
    <xf numFmtId="0" fontId="12" fillId="0" borderId="79" xfId="0" applyFont="1" applyFill="1" applyBorder="1" applyAlignment="1">
      <alignment horizontal="left" vertical="center" wrapText="1" indent="1"/>
    </xf>
    <xf numFmtId="169" fontId="18" fillId="4" borderId="71" xfId="0" applyNumberFormat="1" applyFont="1" applyFill="1" applyBorder="1" applyAlignment="1">
      <alignment horizontal="right" vertical="center"/>
    </xf>
    <xf numFmtId="0" fontId="22" fillId="0" borderId="0" xfId="0" applyFont="1" applyFill="1" applyBorder="1"/>
    <xf numFmtId="0" fontId="5" fillId="0" borderId="52" xfId="0" applyFont="1" applyFill="1" applyBorder="1" applyAlignment="1">
      <alignment horizontal="left" vertical="center" indent="3"/>
    </xf>
    <xf numFmtId="0" fontId="5" fillId="0" borderId="85" xfId="0" applyFont="1" applyFill="1" applyBorder="1" applyAlignment="1">
      <alignment horizontal="left" vertical="center" indent="3"/>
    </xf>
    <xf numFmtId="0" fontId="5" fillId="0" borderId="86" xfId="0" applyFont="1" applyFill="1" applyBorder="1"/>
    <xf numFmtId="0" fontId="5" fillId="0" borderId="98" xfId="0" applyFont="1" applyFill="1" applyBorder="1" applyAlignment="1">
      <alignment horizontal="left" vertical="center" indent="3"/>
    </xf>
    <xf numFmtId="0" fontId="5" fillId="0" borderId="99" xfId="0" applyFont="1" applyFill="1" applyBorder="1"/>
    <xf numFmtId="0" fontId="5" fillId="0" borderId="97" xfId="0" applyFont="1" applyFill="1" applyBorder="1" applyAlignment="1">
      <alignment vertical="top" wrapText="1"/>
    </xf>
    <xf numFmtId="0" fontId="5" fillId="0" borderId="92" xfId="0" quotePrefix="1" applyFont="1" applyFill="1" applyBorder="1" applyAlignment="1">
      <alignment horizontal="left" vertical="center" indent="3"/>
    </xf>
    <xf numFmtId="2" fontId="12" fillId="0" borderId="83" xfId="0" applyNumberFormat="1" applyFont="1" applyFill="1" applyBorder="1" applyAlignment="1">
      <alignment horizontal="left" vertical="center" wrapText="1"/>
    </xf>
    <xf numFmtId="0" fontId="5" fillId="0" borderId="8" xfId="0" applyFont="1" applyFill="1" applyBorder="1" applyAlignment="1">
      <alignment vertical="top"/>
    </xf>
    <xf numFmtId="169" fontId="12" fillId="0" borderId="8" xfId="0" applyNumberFormat="1" applyFont="1" applyFill="1" applyBorder="1" applyAlignment="1">
      <alignment horizontal="right" vertical="center" wrapText="1"/>
    </xf>
    <xf numFmtId="0" fontId="5" fillId="0" borderId="5" xfId="0" applyFont="1" applyFill="1" applyBorder="1" applyAlignment="1">
      <alignment horizontal="left"/>
    </xf>
    <xf numFmtId="0" fontId="5" fillId="0" borderId="2" xfId="0" applyFont="1" applyFill="1" applyBorder="1" applyAlignment="1">
      <alignment vertical="top" wrapText="1"/>
    </xf>
    <xf numFmtId="169" fontId="12" fillId="0" borderId="5" xfId="1" applyNumberFormat="1" applyFont="1" applyFill="1" applyBorder="1" applyAlignment="1">
      <alignment horizontal="right" vertical="center"/>
    </xf>
    <xf numFmtId="169" fontId="12" fillId="0" borderId="8" xfId="1" applyNumberFormat="1" applyFont="1" applyFill="1" applyBorder="1" applyAlignment="1">
      <alignment horizontal="right" vertical="center"/>
    </xf>
    <xf numFmtId="4" fontId="12" fillId="0" borderId="6" xfId="0" applyNumberFormat="1" applyFont="1" applyFill="1" applyBorder="1" applyAlignment="1">
      <alignment horizontal="right" vertical="center"/>
    </xf>
    <xf numFmtId="169" fontId="12" fillId="0" borderId="10" xfId="0" applyNumberFormat="1" applyFont="1" applyFill="1" applyBorder="1" applyAlignment="1">
      <alignment horizontal="right" vertical="center"/>
    </xf>
    <xf numFmtId="169" fontId="12" fillId="0" borderId="96" xfId="0" applyNumberFormat="1" applyFont="1" applyFill="1" applyBorder="1" applyAlignment="1">
      <alignment horizontal="right" vertical="center"/>
    </xf>
    <xf numFmtId="169" fontId="12" fillId="0" borderId="94" xfId="0" applyNumberFormat="1" applyFont="1" applyFill="1" applyBorder="1" applyAlignment="1">
      <alignment horizontal="right" vertical="center"/>
    </xf>
    <xf numFmtId="14" fontId="5" fillId="0" borderId="8" xfId="0" applyNumberFormat="1" applyFont="1" applyFill="1" applyBorder="1" applyAlignment="1">
      <alignment vertical="top" wrapText="1"/>
    </xf>
    <xf numFmtId="14" fontId="5" fillId="0" borderId="1" xfId="0" applyNumberFormat="1" applyFont="1" applyFill="1" applyBorder="1" applyAlignment="1">
      <alignment vertical="top" wrapText="1"/>
    </xf>
    <xf numFmtId="169" fontId="14" fillId="0" borderId="0" xfId="0" applyNumberFormat="1" applyFont="1"/>
    <xf numFmtId="0" fontId="5" fillId="0" borderId="6" xfId="0" applyFont="1" applyBorder="1" applyAlignment="1">
      <alignment horizontal="left"/>
    </xf>
    <xf numFmtId="0" fontId="5" fillId="0" borderId="14" xfId="0" applyFont="1" applyBorder="1" applyAlignment="1">
      <alignment horizontal="center"/>
    </xf>
    <xf numFmtId="14" fontId="5" fillId="0" borderId="71" xfId="0" applyNumberFormat="1" applyFont="1" applyFill="1" applyBorder="1" applyAlignment="1">
      <alignment vertical="top" wrapText="1"/>
    </xf>
    <xf numFmtId="200" fontId="12" fillId="0" borderId="8" xfId="0" applyNumberFormat="1" applyFont="1" applyFill="1" applyBorder="1" applyAlignment="1">
      <alignment horizontal="right" vertical="center"/>
    </xf>
    <xf numFmtId="2" fontId="12" fillId="0" borderId="87" xfId="0" applyNumberFormat="1" applyFont="1" applyFill="1" applyBorder="1" applyAlignment="1">
      <alignment horizontal="left" vertical="center" wrapText="1"/>
    </xf>
    <xf numFmtId="2" fontId="12" fillId="0" borderId="2" xfId="0" applyNumberFormat="1" applyFont="1" applyFill="1" applyBorder="1" applyAlignment="1">
      <alignment horizontal="left" vertical="center" wrapText="1"/>
    </xf>
    <xf numFmtId="169" fontId="15" fillId="0" borderId="0" xfId="0" applyNumberFormat="1" applyFont="1"/>
    <xf numFmtId="169" fontId="15" fillId="0" borderId="0" xfId="0" applyNumberFormat="1" applyFont="1" applyFill="1"/>
    <xf numFmtId="4" fontId="12" fillId="0" borderId="96" xfId="0" applyNumberFormat="1" applyFont="1" applyFill="1" applyBorder="1" applyAlignment="1">
      <alignment horizontal="right" vertical="center"/>
    </xf>
    <xf numFmtId="4" fontId="12" fillId="0" borderId="72" xfId="0" applyNumberFormat="1" applyFont="1" applyFill="1" applyBorder="1" applyAlignment="1">
      <alignment horizontal="right" vertical="center"/>
    </xf>
    <xf numFmtId="4" fontId="12" fillId="2" borderId="95" xfId="0" applyNumberFormat="1" applyFont="1" applyFill="1" applyBorder="1" applyAlignment="1">
      <alignment horizontal="right" vertical="center"/>
    </xf>
    <xf numFmtId="0" fontId="253" fillId="0" borderId="0" xfId="0" applyFont="1"/>
    <xf numFmtId="0" fontId="253" fillId="0" borderId="0" xfId="0" applyFont="1" applyFill="1"/>
    <xf numFmtId="169" fontId="253" fillId="0" borderId="0" xfId="0" applyNumberFormat="1" applyFont="1"/>
    <xf numFmtId="0" fontId="254" fillId="0" borderId="0" xfId="0" applyFont="1"/>
    <xf numFmtId="0" fontId="254" fillId="0" borderId="0" xfId="0" applyFont="1" applyFill="1"/>
    <xf numFmtId="170" fontId="253" fillId="0" borderId="0" xfId="0" applyNumberFormat="1" applyFont="1" applyFill="1"/>
  </cellXfs>
  <cellStyles count="1418">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y of week" xfId="580"/>
    <cellStyle name="Data" xfId="576"/>
    <cellStyle name="Data 2" xfId="577"/>
    <cellStyle name="Date" xfId="578"/>
    <cellStyle name="Datum" xfId="579"/>
    <cellStyle name="DEM" xfId="581"/>
    <cellStyle name="EYColumnHeading" xfId="1409"/>
    <cellStyle name="EYtext" xfId="1410"/>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3" xfId="1411"/>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year" xfId="1388"/>
    <cellStyle name="Years" xfId="1389"/>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ey" xfId="748"/>
    <cellStyle name="Monétaire [0]_ARRIE00" xfId="744"/>
    <cellStyle name="Monétaire_ARRIE00" xfId="745"/>
    <cellStyle name="Monetario" xfId="746"/>
    <cellStyle name="Monetario0" xfId="747"/>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 8" xfId="1412"/>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57" xfId="1406"/>
    <cellStyle name="Normal 58" xfId="1407"/>
    <cellStyle name="Normal 59" xfId="1408"/>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askaidrojošs teksts" xfId="940"/>
    <cellStyle name="Pārbaudes šūna" xfId="939"/>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 9" xfId="141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 9" xfId="1415"/>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 9" xfId="1416"/>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 9" xfId="1417"/>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 6" xfId="1413"/>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tabSelected="1" zoomScale="85" zoomScaleNormal="85" zoomScalePageLayoutView="85" workbookViewId="0">
      <selection activeCell="A5" sqref="A5"/>
    </sheetView>
  </sheetViews>
  <sheetFormatPr defaultRowHeight="15"/>
  <cols>
    <col min="1" max="1" width="28.85546875" customWidth="1"/>
    <col min="2" max="2" width="30.85546875" customWidth="1"/>
    <col min="3" max="4" width="10.28515625" customWidth="1"/>
    <col min="5" max="8" width="10.28515625" style="72" customWidth="1"/>
    <col min="9" max="9" width="30.85546875" customWidth="1"/>
  </cols>
  <sheetData>
    <row r="1" spans="1:10" ht="15.75">
      <c r="A1" s="6" t="s">
        <v>264</v>
      </c>
      <c r="B1" s="6"/>
      <c r="C1" s="7"/>
      <c r="D1" s="7"/>
      <c r="I1" s="8" t="s">
        <v>356</v>
      </c>
    </row>
    <row r="2" spans="1:10" ht="15.75">
      <c r="A2" s="6" t="s">
        <v>265</v>
      </c>
      <c r="B2" s="6"/>
      <c r="C2" s="7"/>
      <c r="D2" s="7"/>
      <c r="I2" s="8" t="s">
        <v>357</v>
      </c>
    </row>
    <row r="3" spans="1:10" s="11" customFormat="1" ht="12.75">
      <c r="A3" s="10" t="s">
        <v>2</v>
      </c>
      <c r="B3" s="10"/>
      <c r="C3" s="251"/>
      <c r="D3" s="252"/>
      <c r="E3" s="73"/>
      <c r="F3" s="252"/>
      <c r="G3" s="73"/>
      <c r="H3" s="73"/>
    </row>
    <row r="4" spans="1:10" s="11" customFormat="1" ht="12.75">
      <c r="A4" s="10" t="s">
        <v>3</v>
      </c>
      <c r="B4" s="10"/>
      <c r="C4" s="9"/>
      <c r="D4" s="251"/>
      <c r="E4" s="73"/>
      <c r="F4" s="73"/>
      <c r="G4" s="73"/>
      <c r="H4" s="73"/>
    </row>
    <row r="5" spans="1:10" ht="8.25" customHeight="1">
      <c r="B5" s="7"/>
      <c r="C5" s="7"/>
      <c r="D5" s="7"/>
      <c r="E5" s="37"/>
      <c r="F5" s="37"/>
      <c r="G5" s="37"/>
      <c r="H5" s="37"/>
    </row>
    <row r="6" spans="1:10">
      <c r="A6" s="88" t="s">
        <v>150</v>
      </c>
      <c r="B6" s="85" t="s">
        <v>148</v>
      </c>
      <c r="C6" s="12">
        <v>2019</v>
      </c>
      <c r="D6" s="1"/>
      <c r="E6" s="12">
        <v>2020</v>
      </c>
      <c r="F6" s="234"/>
      <c r="G6" s="172">
        <v>2021</v>
      </c>
      <c r="H6" s="2"/>
      <c r="I6" s="74"/>
    </row>
    <row r="7" spans="1:10" s="76" customFormat="1" ht="45">
      <c r="A7" s="89"/>
      <c r="B7" s="86"/>
      <c r="C7" s="3" t="s">
        <v>350</v>
      </c>
      <c r="D7" s="4" t="s">
        <v>351</v>
      </c>
      <c r="E7" s="3" t="s">
        <v>350</v>
      </c>
      <c r="F7" s="235" t="s">
        <v>351</v>
      </c>
      <c r="G7" s="96" t="s">
        <v>350</v>
      </c>
      <c r="H7" s="3" t="s">
        <v>351</v>
      </c>
      <c r="I7" s="75"/>
    </row>
    <row r="8" spans="1:10">
      <c r="A8" s="90" t="s">
        <v>17</v>
      </c>
      <c r="B8" s="5" t="s">
        <v>6</v>
      </c>
      <c r="C8" s="87">
        <f>'1.pielikuma 2.tabula'!C20</f>
        <v>9206.9457202296271</v>
      </c>
      <c r="D8" s="93">
        <f>'1.pielikuma 2.tabula'!D20</f>
        <v>9188.7862795293422</v>
      </c>
      <c r="E8" s="92">
        <f>'1.pielikuma 2.tabula'!E20</f>
        <v>9873.005180317723</v>
      </c>
      <c r="F8" s="193">
        <f>'1.pielikuma 2.tabula'!F20</f>
        <v>9790.9702470960692</v>
      </c>
      <c r="G8" s="233">
        <f>'1.pielikuma 2.tabula'!G20</f>
        <v>10216.420122149026</v>
      </c>
      <c r="H8" s="87"/>
      <c r="I8" s="5" t="s">
        <v>7</v>
      </c>
      <c r="J8" s="77"/>
    </row>
    <row r="9" spans="1:10" ht="15" customHeight="1">
      <c r="A9" s="90" t="s">
        <v>20</v>
      </c>
      <c r="B9" s="5" t="s">
        <v>0</v>
      </c>
      <c r="C9" s="87">
        <f>'1.pielikuma 3.tabula'!C52</f>
        <v>9555.632930524218</v>
      </c>
      <c r="D9" s="93">
        <f>'1.pielikuma 3.tabula'!D52</f>
        <v>9397.938867129591</v>
      </c>
      <c r="E9" s="92">
        <f>'1.pielikuma 3.tabula'!E52</f>
        <v>9806.7300430747382</v>
      </c>
      <c r="F9" s="193">
        <f>'1.pielikuma 3.tabula'!F52</f>
        <v>9712.0807990747398</v>
      </c>
      <c r="G9" s="233">
        <f>'1.pielikuma 3.tabula'!G52</f>
        <v>10567.320918122645</v>
      </c>
      <c r="H9" s="87"/>
      <c r="I9" s="5" t="s">
        <v>237</v>
      </c>
      <c r="J9" s="77"/>
    </row>
    <row r="10" spans="1:10">
      <c r="A10" s="90" t="s">
        <v>86</v>
      </c>
      <c r="B10" s="5" t="s">
        <v>98</v>
      </c>
      <c r="C10" s="87">
        <f>'1.pielikuma 4.tabula'!C33</f>
        <v>9214.8086870000006</v>
      </c>
      <c r="D10" s="93">
        <f>'1.pielikuma 4.tabula'!D33</f>
        <v>9214.8086870000006</v>
      </c>
      <c r="E10" s="92">
        <f>'1.pielikuma 4.tabula'!E33</f>
        <v>9788.950412000002</v>
      </c>
      <c r="F10" s="193">
        <f>'1.pielikuma 4.tabula'!F33</f>
        <v>9788.950412000002</v>
      </c>
      <c r="G10" s="233" t="s">
        <v>4</v>
      </c>
      <c r="H10" s="87"/>
      <c r="I10" s="5" t="s">
        <v>238</v>
      </c>
      <c r="J10" s="77"/>
    </row>
    <row r="11" spans="1:10" ht="6.75" customHeight="1">
      <c r="A11" s="91"/>
      <c r="B11" s="78"/>
      <c r="C11" s="13"/>
      <c r="D11" s="15"/>
      <c r="E11" s="22"/>
      <c r="F11" s="49"/>
      <c r="G11" s="14"/>
      <c r="H11" s="22"/>
      <c r="I11" s="78"/>
      <c r="J11" s="77"/>
    </row>
    <row r="12" spans="1:10" ht="33.75" customHeight="1">
      <c r="A12" s="91" t="s">
        <v>225</v>
      </c>
      <c r="B12" s="5" t="s">
        <v>77</v>
      </c>
      <c r="C12" s="13">
        <f t="shared" ref="C12:G12" si="0">MIN(C8:C9)</f>
        <v>9206.9457202296271</v>
      </c>
      <c r="D12" s="15">
        <f t="shared" ref="D12:F12" si="1">MIN(D8:D9)</f>
        <v>9188.7862795293422</v>
      </c>
      <c r="E12" s="22">
        <f t="shared" si="1"/>
        <v>9806.7300430747382</v>
      </c>
      <c r="F12" s="58">
        <f t="shared" si="1"/>
        <v>9712.0807990747398</v>
      </c>
      <c r="G12" s="14">
        <f t="shared" si="0"/>
        <v>10216.420122149026</v>
      </c>
      <c r="H12" s="13"/>
      <c r="I12" s="5" t="s">
        <v>158</v>
      </c>
      <c r="J12" s="77"/>
    </row>
    <row r="13" spans="1:10" ht="7.5" customHeight="1">
      <c r="A13" s="91"/>
      <c r="B13" s="43"/>
      <c r="C13" s="13"/>
      <c r="D13" s="15"/>
      <c r="E13" s="22"/>
      <c r="F13" s="49"/>
      <c r="G13" s="14"/>
      <c r="H13" s="22"/>
      <c r="I13" s="43"/>
      <c r="J13" s="77"/>
    </row>
    <row r="14" spans="1:10" ht="16.5">
      <c r="A14" s="32" t="s">
        <v>226</v>
      </c>
      <c r="B14" s="27" t="s">
        <v>161</v>
      </c>
      <c r="C14" s="87">
        <f t="shared" ref="C14:G14" si="2">C20/100*0.1</f>
        <v>30.840835306467753</v>
      </c>
      <c r="D14" s="93"/>
      <c r="E14" s="92">
        <f t="shared" ref="E14" si="3">E20/100*0.1</f>
        <v>32.639425538241355</v>
      </c>
      <c r="F14" s="193"/>
      <c r="G14" s="233">
        <f t="shared" si="2"/>
        <v>34.441536456670015</v>
      </c>
      <c r="H14" s="87"/>
      <c r="I14" s="27" t="s">
        <v>159</v>
      </c>
      <c r="J14" s="77"/>
    </row>
    <row r="15" spans="1:10" ht="16.5">
      <c r="A15" s="32" t="s">
        <v>227</v>
      </c>
      <c r="B15" s="27" t="s">
        <v>162</v>
      </c>
      <c r="C15" s="79">
        <v>28.35936228773194</v>
      </c>
      <c r="D15" s="80"/>
      <c r="E15" s="81">
        <f>C14</f>
        <v>30.840835306467753</v>
      </c>
      <c r="F15" s="236"/>
      <c r="G15" s="237">
        <f>E14</f>
        <v>32.639425538241355</v>
      </c>
      <c r="H15" s="81"/>
      <c r="I15" s="27" t="s">
        <v>160</v>
      </c>
      <c r="J15" s="77"/>
    </row>
    <row r="16" spans="1:10" ht="6" customHeight="1">
      <c r="A16" s="91"/>
      <c r="B16" s="78"/>
      <c r="C16" s="13"/>
      <c r="D16" s="15"/>
      <c r="E16" s="22"/>
      <c r="F16" s="49"/>
      <c r="G16" s="14"/>
      <c r="H16" s="22"/>
      <c r="I16" s="78"/>
      <c r="J16" s="77"/>
    </row>
    <row r="17" spans="1:11" ht="30">
      <c r="A17" s="91" t="s">
        <v>229</v>
      </c>
      <c r="B17" s="27" t="s">
        <v>78</v>
      </c>
      <c r="C17" s="87">
        <f t="shared" ref="C17:E17" si="4">(C12-C14)-(C10-C15)</f>
        <v>-10.344439789108947</v>
      </c>
      <c r="D17" s="93"/>
      <c r="E17" s="87">
        <f t="shared" si="4"/>
        <v>15.981040842962102</v>
      </c>
      <c r="F17" s="193"/>
      <c r="G17" s="233">
        <f>G12</f>
        <v>10216.420122149026</v>
      </c>
      <c r="H17" s="87"/>
      <c r="I17" s="27" t="s">
        <v>163</v>
      </c>
      <c r="J17" s="77"/>
    </row>
    <row r="18" spans="1:11">
      <c r="A18" s="91" t="s">
        <v>230</v>
      </c>
      <c r="B18" s="5" t="s">
        <v>228</v>
      </c>
      <c r="C18" s="87">
        <f t="shared" ref="C18:G18" si="5">ABS(C17)</f>
        <v>10.344439789108947</v>
      </c>
      <c r="D18" s="93"/>
      <c r="E18" s="92">
        <f t="shared" ref="E18" si="6">ABS(E17)</f>
        <v>15.981040842962102</v>
      </c>
      <c r="F18" s="193"/>
      <c r="G18" s="233">
        <f t="shared" si="5"/>
        <v>10216.420122149026</v>
      </c>
      <c r="H18" s="87"/>
      <c r="I18" s="5" t="s">
        <v>234</v>
      </c>
      <c r="J18" s="82"/>
    </row>
    <row r="19" spans="1:11" ht="6" customHeight="1">
      <c r="A19" s="91"/>
      <c r="B19" s="78"/>
      <c r="C19" s="13"/>
      <c r="D19" s="15"/>
      <c r="E19" s="22"/>
      <c r="F19" s="49"/>
      <c r="G19" s="14"/>
      <c r="H19" s="22"/>
      <c r="I19" s="78"/>
      <c r="J19" s="77"/>
    </row>
    <row r="20" spans="1:11">
      <c r="A20" s="91" t="s">
        <v>231</v>
      </c>
      <c r="B20" s="27" t="s">
        <v>18</v>
      </c>
      <c r="C20" s="13">
        <f>'1.pielikuma 2.tabula'!C18</f>
        <v>30840.83530646775</v>
      </c>
      <c r="D20" s="15"/>
      <c r="E20" s="22">
        <f>'1.pielikuma 2.tabula'!E18</f>
        <v>32639.425538241354</v>
      </c>
      <c r="F20" s="58"/>
      <c r="G20" s="14">
        <f>'1.pielikuma 2.tabula'!G18</f>
        <v>34441.536456670015</v>
      </c>
      <c r="H20" s="13"/>
      <c r="I20" s="78" t="s">
        <v>233</v>
      </c>
      <c r="J20" s="77"/>
    </row>
    <row r="21" spans="1:11" ht="15" customHeight="1">
      <c r="A21" s="91" t="s">
        <v>232</v>
      </c>
      <c r="B21" s="27" t="s">
        <v>79</v>
      </c>
      <c r="C21" s="87">
        <f t="shared" ref="C21:G21" si="7">C20/100*0.1</f>
        <v>30.840835306467753</v>
      </c>
      <c r="D21" s="93"/>
      <c r="E21" s="92">
        <f t="shared" ref="E21" si="8">E20/100*0.1</f>
        <v>32.639425538241355</v>
      </c>
      <c r="F21" s="193"/>
      <c r="G21" s="233">
        <f t="shared" si="7"/>
        <v>34.441536456670015</v>
      </c>
      <c r="H21" s="87"/>
      <c r="I21" s="27" t="s">
        <v>164</v>
      </c>
      <c r="J21" s="77"/>
    </row>
    <row r="22" spans="1:11" ht="6" customHeight="1">
      <c r="A22" s="91"/>
      <c r="B22" s="78"/>
      <c r="C22" s="13"/>
      <c r="D22" s="15"/>
      <c r="E22" s="22"/>
      <c r="F22" s="49"/>
      <c r="G22" s="14"/>
      <c r="H22" s="22"/>
      <c r="I22" s="78"/>
      <c r="J22" s="77"/>
    </row>
    <row r="23" spans="1:11" ht="45">
      <c r="A23" s="35" t="s">
        <v>235</v>
      </c>
      <c r="B23" s="27" t="s">
        <v>154</v>
      </c>
      <c r="C23" s="13">
        <f t="shared" ref="C23" si="9">IF(C18&gt;C21,C12,C10)</f>
        <v>9214.8086870000006</v>
      </c>
      <c r="D23" s="15">
        <f>IF(C18&gt;C21,D12,D10)</f>
        <v>9214.8086870000006</v>
      </c>
      <c r="E23" s="22">
        <f>IF(E18&gt;E21,E12,E10)</f>
        <v>9788.950412000002</v>
      </c>
      <c r="F23" s="15">
        <f>IF(E18&gt;E21,F12,F10)</f>
        <v>9788.950412000002</v>
      </c>
      <c r="G23" s="14">
        <f>IF(G18&gt;G21,G12,G10)</f>
        <v>10216.420122149026</v>
      </c>
      <c r="H23" s="13"/>
      <c r="I23" s="31" t="s">
        <v>153</v>
      </c>
      <c r="J23" s="77"/>
    </row>
    <row r="24" spans="1:11" ht="30">
      <c r="A24" s="90" t="s">
        <v>292</v>
      </c>
      <c r="B24" s="27" t="s">
        <v>293</v>
      </c>
      <c r="C24" s="13">
        <f t="shared" ref="C24:G24" si="10">C23-C14</f>
        <v>9183.9678516935328</v>
      </c>
      <c r="D24" s="15">
        <f>D23-C14</f>
        <v>9183.9678516935328</v>
      </c>
      <c r="E24" s="22">
        <f t="shared" ref="E24" si="11">E23-E14</f>
        <v>9756.31098646176</v>
      </c>
      <c r="F24" s="15">
        <f>F23-E14</f>
        <v>9756.31098646176</v>
      </c>
      <c r="G24" s="14">
        <f t="shared" si="10"/>
        <v>10181.978585692355</v>
      </c>
      <c r="H24" s="13"/>
      <c r="I24" s="31" t="s">
        <v>294</v>
      </c>
      <c r="J24" s="77"/>
    </row>
    <row r="25" spans="1:11" ht="31.5" customHeight="1">
      <c r="A25" s="90" t="s">
        <v>220</v>
      </c>
      <c r="B25" s="27" t="s">
        <v>346</v>
      </c>
      <c r="C25" s="13">
        <v>9322.8904089999996</v>
      </c>
      <c r="D25" s="15"/>
      <c r="E25" s="22">
        <v>9838.8219609999996</v>
      </c>
      <c r="F25" s="58"/>
      <c r="G25" s="14"/>
      <c r="H25" s="13"/>
      <c r="I25" s="31" t="s">
        <v>347</v>
      </c>
      <c r="J25" s="77"/>
    </row>
    <row r="26" spans="1:11" ht="31.5" customHeight="1">
      <c r="A26" s="90" t="s">
        <v>57</v>
      </c>
      <c r="B26" s="27" t="s">
        <v>354</v>
      </c>
      <c r="C26" s="13">
        <v>9322.8904089999996</v>
      </c>
      <c r="D26" s="15"/>
      <c r="E26" s="22" t="s">
        <v>4</v>
      </c>
      <c r="F26" s="58"/>
      <c r="G26" s="14"/>
      <c r="H26" s="13"/>
      <c r="I26" s="31" t="s">
        <v>355</v>
      </c>
      <c r="J26" s="77"/>
    </row>
    <row r="27" spans="1:11" ht="60">
      <c r="A27" s="90" t="s">
        <v>58</v>
      </c>
      <c r="B27" s="25" t="s">
        <v>156</v>
      </c>
      <c r="C27" s="87">
        <f>C23-'1.pielikuma 3.tabula'!C48+'1.pielikuma 3.tabula'!C47-'1.pielikuma 3.tabula'!C49-'1.pielikuma 3.tabula'!C50-'1.pielikuma 3.tabula'!C51</f>
        <v>11268.019896157748</v>
      </c>
      <c r="D27" s="93">
        <f>D23-'1.pielikuma 3.tabula'!C48+'1.pielikuma 3.tabula'!C47-'1.pielikuma 3.tabula'!C49-'1.pielikuma 3.tabula'!C50-'1.pielikuma 3.tabula'!C51</f>
        <v>11268.019896157748</v>
      </c>
      <c r="E27" s="92">
        <f>E23-'1.pielikuma 3.tabula'!E48+'1.pielikuma 3.tabula'!E47-'1.pielikuma 3.tabula'!E49-'1.pielikuma 3.tabula'!E50-'1.pielikuma 3.tabula'!E51</f>
        <v>11873.114437631864</v>
      </c>
      <c r="F27" s="193">
        <f>F23-'1.pielikuma 3.tabula'!E48+'1.pielikuma 3.tabula'!E47-'1.pielikuma 3.tabula'!E49-'1.pielikuma 3.tabula'!E50-'1.pielikuma 3.tabula'!E51</f>
        <v>11873.114437631864</v>
      </c>
      <c r="G27" s="233">
        <f>G23-'1.pielikuma 3.tabula'!G48+'1.pielikuma 3.tabula'!G47-'1.pielikuma 3.tabula'!G49-'1.pielikuma 3.tabula'!G50-'1.pielikuma 3.tabula'!G51</f>
        <v>12413.033345315322</v>
      </c>
      <c r="H27" s="87"/>
      <c r="I27" s="25" t="s">
        <v>157</v>
      </c>
      <c r="J27" s="77"/>
    </row>
    <row r="28" spans="1:11" s="9" customFormat="1" ht="28.5" customHeight="1">
      <c r="A28" s="94" t="s">
        <v>8</v>
      </c>
      <c r="B28" s="19"/>
      <c r="C28" s="83"/>
      <c r="D28" s="119"/>
      <c r="E28" s="84"/>
      <c r="F28" s="119"/>
      <c r="G28" s="84"/>
      <c r="H28" s="119"/>
      <c r="I28" s="20" t="s">
        <v>9</v>
      </c>
    </row>
    <row r="29" spans="1:11">
      <c r="B29" s="256"/>
      <c r="C29" s="256"/>
      <c r="D29" s="261"/>
      <c r="E29" s="257"/>
      <c r="F29" s="261"/>
      <c r="G29" s="257"/>
      <c r="H29" s="261"/>
      <c r="I29" s="256"/>
      <c r="J29" s="256"/>
      <c r="K29" s="256"/>
    </row>
    <row r="30" spans="1:11">
      <c r="B30" s="256"/>
      <c r="C30" s="256"/>
      <c r="D30" s="258"/>
      <c r="E30" s="257"/>
      <c r="F30" s="257"/>
      <c r="G30" s="257"/>
      <c r="H30" s="257"/>
      <c r="I30" s="256"/>
      <c r="J30" s="256"/>
      <c r="K30" s="256"/>
    </row>
    <row r="31" spans="1:11">
      <c r="B31" s="256"/>
      <c r="C31" s="256"/>
      <c r="D31" s="256"/>
      <c r="E31" s="257"/>
      <c r="F31" s="257"/>
      <c r="G31" s="257"/>
      <c r="H31" s="257"/>
      <c r="I31" s="256"/>
      <c r="J31" s="256"/>
      <c r="K31" s="256"/>
    </row>
    <row r="32" spans="1:11">
      <c r="B32" s="256"/>
      <c r="C32" s="256"/>
      <c r="D32" s="256"/>
      <c r="E32" s="257"/>
      <c r="F32" s="257"/>
      <c r="G32" s="257"/>
      <c r="H32" s="257"/>
      <c r="I32" s="256"/>
      <c r="J32" s="256"/>
      <c r="K32" s="256"/>
    </row>
    <row r="33" spans="2:11">
      <c r="B33" s="256"/>
      <c r="C33" s="256"/>
      <c r="D33" s="256"/>
      <c r="E33" s="257"/>
      <c r="F33" s="257"/>
      <c r="G33" s="257"/>
      <c r="H33" s="257"/>
      <c r="I33" s="256"/>
      <c r="J33" s="256"/>
      <c r="K33" s="256"/>
    </row>
    <row r="34" spans="2:11">
      <c r="B34" s="256"/>
      <c r="C34" s="256"/>
      <c r="D34" s="256"/>
      <c r="E34" s="257"/>
      <c r="F34" s="257"/>
      <c r="G34" s="257"/>
      <c r="H34" s="257"/>
      <c r="I34" s="256"/>
      <c r="J34" s="256"/>
      <c r="K34" s="256"/>
    </row>
    <row r="35" spans="2:11">
      <c r="B35" s="256"/>
      <c r="C35" s="256"/>
      <c r="D35" s="256"/>
      <c r="E35" s="257"/>
      <c r="F35" s="257"/>
      <c r="G35" s="257"/>
      <c r="H35" s="257"/>
      <c r="I35" s="256"/>
      <c r="J35" s="256"/>
      <c r="K35" s="256"/>
    </row>
    <row r="36" spans="2:11">
      <c r="B36" s="256"/>
      <c r="C36" s="256"/>
      <c r="D36" s="256"/>
      <c r="E36" s="257"/>
      <c r="F36" s="257"/>
      <c r="G36" s="257"/>
      <c r="H36" s="257"/>
      <c r="I36" s="256"/>
      <c r="J36" s="256"/>
      <c r="K36" s="256"/>
    </row>
    <row r="37" spans="2:11">
      <c r="B37" s="256"/>
      <c r="C37" s="256"/>
      <c r="D37" s="256"/>
      <c r="E37" s="257"/>
      <c r="F37" s="257"/>
      <c r="G37" s="257"/>
      <c r="H37" s="257"/>
      <c r="I37" s="256"/>
      <c r="J37" s="256"/>
      <c r="K37" s="256"/>
    </row>
    <row r="38" spans="2:11">
      <c r="B38" s="256"/>
      <c r="C38" s="256"/>
      <c r="D38" s="256"/>
      <c r="E38" s="257"/>
      <c r="F38" s="257"/>
      <c r="G38" s="257"/>
      <c r="H38" s="257"/>
      <c r="I38" s="256"/>
      <c r="J38" s="256"/>
      <c r="K38" s="256"/>
    </row>
    <row r="39" spans="2:11">
      <c r="B39" s="256"/>
      <c r="C39" s="256"/>
      <c r="D39" s="256"/>
      <c r="E39" s="257"/>
      <c r="F39" s="257"/>
      <c r="G39" s="257"/>
      <c r="H39" s="257"/>
      <c r="I39" s="256"/>
      <c r="J39" s="256"/>
      <c r="K39" s="256"/>
    </row>
    <row r="40" spans="2:11">
      <c r="B40" s="256"/>
      <c r="C40" s="256"/>
      <c r="D40" s="256"/>
      <c r="E40" s="257"/>
      <c r="F40" s="257"/>
      <c r="G40" s="257"/>
      <c r="H40" s="257"/>
      <c r="I40" s="256"/>
      <c r="J40" s="256"/>
      <c r="K40" s="256"/>
    </row>
    <row r="41" spans="2:11">
      <c r="B41" s="256"/>
      <c r="C41" s="256"/>
      <c r="D41" s="256"/>
      <c r="E41" s="257"/>
      <c r="F41" s="257"/>
      <c r="G41" s="257"/>
      <c r="H41" s="257"/>
      <c r="I41" s="256"/>
      <c r="J41" s="256"/>
      <c r="K41" s="256"/>
    </row>
    <row r="42" spans="2:11">
      <c r="B42" s="256"/>
      <c r="C42" s="256"/>
      <c r="D42" s="256"/>
      <c r="E42" s="257"/>
      <c r="F42" s="257"/>
      <c r="G42" s="257"/>
      <c r="H42" s="257"/>
      <c r="I42" s="256"/>
      <c r="J42" s="256"/>
      <c r="K42" s="256"/>
    </row>
    <row r="43" spans="2:11">
      <c r="B43" s="256"/>
      <c r="C43" s="256"/>
      <c r="D43" s="256"/>
      <c r="E43" s="257"/>
      <c r="F43" s="257"/>
      <c r="G43" s="257"/>
      <c r="H43" s="257"/>
      <c r="I43" s="256"/>
      <c r="J43" s="256"/>
      <c r="K43" s="256"/>
    </row>
    <row r="44" spans="2:11">
      <c r="B44" s="256"/>
      <c r="C44" s="256"/>
      <c r="D44" s="256"/>
      <c r="E44" s="257"/>
      <c r="F44" s="257"/>
      <c r="G44" s="257"/>
      <c r="H44" s="257"/>
      <c r="I44" s="256"/>
      <c r="J44" s="256"/>
      <c r="K44" s="256"/>
    </row>
    <row r="45" spans="2:11">
      <c r="B45" s="256"/>
      <c r="C45" s="256"/>
      <c r="D45" s="256"/>
      <c r="E45" s="257"/>
      <c r="F45" s="257"/>
      <c r="G45" s="257"/>
      <c r="H45" s="257"/>
      <c r="I45" s="256"/>
      <c r="J45" s="256"/>
      <c r="K45" s="256"/>
    </row>
    <row r="46" spans="2:11">
      <c r="B46" s="256"/>
      <c r="C46" s="256"/>
      <c r="D46" s="256"/>
      <c r="E46" s="257"/>
      <c r="F46" s="257"/>
      <c r="G46" s="257"/>
      <c r="H46" s="257"/>
      <c r="I46" s="256"/>
      <c r="J46" s="256"/>
      <c r="K46" s="256"/>
    </row>
    <row r="47" spans="2:11">
      <c r="B47" s="259"/>
      <c r="C47" s="259"/>
      <c r="D47" s="259"/>
      <c r="E47" s="260"/>
      <c r="F47" s="260"/>
      <c r="G47" s="260"/>
      <c r="H47" s="260"/>
      <c r="I47" s="259"/>
    </row>
    <row r="48" spans="2:11">
      <c r="B48" s="259"/>
      <c r="C48" s="259"/>
      <c r="D48" s="259"/>
      <c r="E48" s="260"/>
      <c r="F48" s="260"/>
      <c r="G48" s="260"/>
      <c r="H48" s="260"/>
      <c r="I48" s="259"/>
    </row>
  </sheetData>
  <pageMargins left="0.55118110236220474" right="0.55118110236220474" top="0.98425196850393704" bottom="0.98425196850393704" header="0.31496062992125984" footer="0.31496062992125984"/>
  <pageSetup scale="82" orientation="landscape" r:id="rId1"/>
  <headerFooter>
    <oddHeader>&amp;L&amp;"Times New Roman,Обычный"Fiskālās disciplīnas padomes ziņojums par pagaidu budžetu 2019. gadam
Fiscal discipline surveillance report on 2019 interim budget &amp;R&amp;"Times New Roman,Обычный"1. pielikums
Annex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70" zoomScaleNormal="70" zoomScalePageLayoutView="55" workbookViewId="0">
      <selection activeCell="A5" sqref="A5"/>
    </sheetView>
  </sheetViews>
  <sheetFormatPr defaultColWidth="9.140625" defaultRowHeight="15"/>
  <cols>
    <col min="1" max="1" width="41.42578125" style="9" customWidth="1"/>
    <col min="2" max="2" width="32.42578125" style="9" customWidth="1"/>
    <col min="3" max="3" width="11.140625" style="7" bestFit="1" customWidth="1"/>
    <col min="4" max="4" width="10.140625" style="7" customWidth="1"/>
    <col min="5" max="5" width="11.140625" style="7" bestFit="1" customWidth="1"/>
    <col min="6" max="6" width="10" style="7" customWidth="1"/>
    <col min="7" max="7" width="11.140625" style="7" bestFit="1" customWidth="1"/>
    <col min="8" max="8" width="10" style="7" customWidth="1"/>
    <col min="9" max="9" width="33.28515625" style="9" customWidth="1"/>
    <col min="10" max="16384" width="9.140625" style="9"/>
  </cols>
  <sheetData>
    <row r="1" spans="1:9" ht="15.75">
      <c r="A1" s="176" t="s">
        <v>6</v>
      </c>
      <c r="B1" s="128"/>
      <c r="C1" s="98"/>
      <c r="D1" s="98"/>
      <c r="E1" s="98"/>
      <c r="F1" s="98"/>
      <c r="G1" s="98"/>
      <c r="H1" s="98"/>
      <c r="I1" s="126" t="s">
        <v>362</v>
      </c>
    </row>
    <row r="2" spans="1:9" ht="15.75">
      <c r="A2" s="176" t="s">
        <v>7</v>
      </c>
      <c r="B2" s="128"/>
      <c r="C2" s="99"/>
      <c r="D2" s="99"/>
      <c r="E2" s="98"/>
      <c r="F2" s="98"/>
      <c r="G2" s="98"/>
      <c r="H2" s="98"/>
      <c r="I2" s="126" t="s">
        <v>363</v>
      </c>
    </row>
    <row r="3" spans="1:9" s="11" customFormat="1">
      <c r="A3" s="177" t="s">
        <v>2</v>
      </c>
      <c r="B3" s="128"/>
      <c r="C3" s="99"/>
      <c r="D3" s="99"/>
      <c r="E3" s="99"/>
      <c r="F3" s="99"/>
      <c r="G3" s="99"/>
      <c r="H3" s="99"/>
      <c r="I3" s="127"/>
    </row>
    <row r="4" spans="1:9" s="11" customFormat="1">
      <c r="A4" s="177" t="s">
        <v>3</v>
      </c>
      <c r="B4" s="128"/>
      <c r="C4" s="99"/>
      <c r="D4" s="99"/>
      <c r="E4" s="99"/>
      <c r="F4" s="99"/>
      <c r="G4" s="99"/>
      <c r="H4" s="99"/>
      <c r="I4" s="127"/>
    </row>
    <row r="5" spans="1:9" s="7" customFormat="1" ht="6.75" customHeight="1" thickBot="1">
      <c r="A5" s="178"/>
      <c r="B5" s="178"/>
      <c r="C5" s="179"/>
      <c r="D5" s="179"/>
      <c r="E5" s="179"/>
      <c r="F5" s="179"/>
      <c r="G5" s="179"/>
      <c r="H5" s="179"/>
      <c r="I5" s="128"/>
    </row>
    <row r="6" spans="1:9" s="7" customFormat="1">
      <c r="A6" s="144" t="s">
        <v>150</v>
      </c>
      <c r="B6" s="145" t="s">
        <v>148</v>
      </c>
      <c r="C6" s="122">
        <v>2019</v>
      </c>
      <c r="D6" s="121"/>
      <c r="E6" s="122">
        <v>2020</v>
      </c>
      <c r="F6" s="121"/>
      <c r="G6" s="122">
        <v>2021</v>
      </c>
      <c r="H6" s="123"/>
      <c r="I6" s="129" t="s">
        <v>149</v>
      </c>
    </row>
    <row r="7" spans="1:9" s="7" customFormat="1" ht="45.75" thickBot="1">
      <c r="A7" s="165"/>
      <c r="B7" s="166"/>
      <c r="C7" s="247" t="s">
        <v>350</v>
      </c>
      <c r="D7" s="124" t="s">
        <v>351</v>
      </c>
      <c r="E7" s="247" t="s">
        <v>350</v>
      </c>
      <c r="F7" s="124" t="s">
        <v>351</v>
      </c>
      <c r="G7" s="247" t="s">
        <v>350</v>
      </c>
      <c r="H7" s="124" t="s">
        <v>351</v>
      </c>
      <c r="I7" s="130"/>
    </row>
    <row r="8" spans="1:9" ht="30">
      <c r="A8" s="167" t="s">
        <v>17</v>
      </c>
      <c r="B8" s="173" t="s">
        <v>91</v>
      </c>
      <c r="C8" s="185">
        <v>9038.2315129999988</v>
      </c>
      <c r="D8" s="186"/>
      <c r="E8" s="185">
        <v>9734.9162090000027</v>
      </c>
      <c r="F8" s="125"/>
      <c r="G8" s="185">
        <v>9822.9737210000003</v>
      </c>
      <c r="H8" s="239"/>
      <c r="I8" s="131" t="s">
        <v>133</v>
      </c>
    </row>
    <row r="9" spans="1:9">
      <c r="A9" s="146" t="s">
        <v>20</v>
      </c>
      <c r="B9" s="23" t="s">
        <v>92</v>
      </c>
      <c r="C9" s="22">
        <v>-61.386196522275895</v>
      </c>
      <c r="D9" s="26"/>
      <c r="E9" s="22">
        <v>-30.26412741846616</v>
      </c>
      <c r="F9" s="15"/>
      <c r="G9" s="22">
        <v>-36.082311463410406</v>
      </c>
      <c r="H9" s="58"/>
      <c r="I9" s="132" t="s">
        <v>74</v>
      </c>
    </row>
    <row r="10" spans="1:9" ht="46.5" customHeight="1">
      <c r="A10" s="146" t="s">
        <v>86</v>
      </c>
      <c r="B10" s="23" t="s">
        <v>93</v>
      </c>
      <c r="C10" s="22">
        <v>4.1608209999999417</v>
      </c>
      <c r="D10" s="26"/>
      <c r="E10" s="22">
        <v>-9.7264510000000541</v>
      </c>
      <c r="F10" s="15"/>
      <c r="G10" s="22">
        <v>-15.969132599999966</v>
      </c>
      <c r="H10" s="58"/>
      <c r="I10" s="132" t="s">
        <v>75</v>
      </c>
    </row>
    <row r="11" spans="1:9">
      <c r="A11" s="146" t="s">
        <v>87</v>
      </c>
      <c r="B11" s="117" t="s">
        <v>69</v>
      </c>
      <c r="C11" s="22">
        <v>9.2444376357610025</v>
      </c>
      <c r="D11" s="26"/>
      <c r="E11" s="22">
        <v>12.797952503114679</v>
      </c>
      <c r="F11" s="15"/>
      <c r="G11" s="22">
        <v>313.03826733363968</v>
      </c>
      <c r="H11" s="58"/>
      <c r="I11" s="132" t="s">
        <v>76</v>
      </c>
    </row>
    <row r="12" spans="1:9" ht="6" customHeight="1">
      <c r="A12" s="147"/>
      <c r="B12" s="23"/>
      <c r="C12" s="21"/>
      <c r="D12" s="17"/>
      <c r="E12" s="18"/>
      <c r="F12" s="17"/>
      <c r="G12" s="18"/>
      <c r="H12" s="21"/>
      <c r="I12" s="132"/>
    </row>
    <row r="13" spans="1:9" ht="30">
      <c r="A13" s="146" t="s">
        <v>191</v>
      </c>
      <c r="B13" s="117" t="s">
        <v>136</v>
      </c>
      <c r="C13" s="58">
        <f>C22-C16-C15</f>
        <v>-0.54739479358251597</v>
      </c>
      <c r="D13" s="15">
        <f>D22-C16-D15</f>
        <v>-1</v>
      </c>
      <c r="E13" s="49">
        <f t="shared" ref="E13:G13" si="0">E22-E16-E15</f>
        <v>-0.4524095563978538</v>
      </c>
      <c r="F13" s="15">
        <f>F22-E16-F15</f>
        <v>-0.49999999999999994</v>
      </c>
      <c r="G13" s="49">
        <f t="shared" si="0"/>
        <v>-0.5</v>
      </c>
      <c r="H13" s="58"/>
      <c r="I13" s="132" t="s">
        <v>165</v>
      </c>
    </row>
    <row r="14" spans="1:9" ht="6" customHeight="1">
      <c r="A14" s="147"/>
      <c r="B14" s="23"/>
      <c r="C14" s="58"/>
      <c r="D14" s="15"/>
      <c r="E14" s="49"/>
      <c r="F14" s="15"/>
      <c r="G14" s="49"/>
      <c r="H14" s="58"/>
      <c r="I14" s="132"/>
    </row>
    <row r="15" spans="1:9" ht="15" customHeight="1">
      <c r="A15" s="146" t="s">
        <v>88</v>
      </c>
      <c r="B15" s="23" t="s">
        <v>94</v>
      </c>
      <c r="C15" s="50">
        <f>C38</f>
        <v>-0.51148636355811805</v>
      </c>
      <c r="D15" s="51">
        <f>D38</f>
        <v>0</v>
      </c>
      <c r="E15" s="52">
        <f>E38</f>
        <v>-0.29892738311273198</v>
      </c>
      <c r="F15" s="51">
        <f>F38</f>
        <v>0</v>
      </c>
      <c r="G15" s="52">
        <f>G38</f>
        <v>0</v>
      </c>
      <c r="H15" s="50"/>
      <c r="I15" s="132" t="s">
        <v>166</v>
      </c>
    </row>
    <row r="16" spans="1:9" ht="15.75" customHeight="1">
      <c r="A16" s="146" t="s">
        <v>144</v>
      </c>
      <c r="B16" s="23" t="s">
        <v>95</v>
      </c>
      <c r="C16" s="58">
        <f t="shared" ref="C16:G16" si="1">C36</f>
        <v>0.35625704543021608</v>
      </c>
      <c r="D16" s="15"/>
      <c r="E16" s="49">
        <f t="shared" ref="E16" si="2">E36</f>
        <v>0.24495058464223174</v>
      </c>
      <c r="F16" s="51"/>
      <c r="G16" s="49">
        <f t="shared" si="1"/>
        <v>0.11540746579224662</v>
      </c>
      <c r="H16" s="50"/>
      <c r="I16" s="132" t="s">
        <v>167</v>
      </c>
    </row>
    <row r="17" spans="1:9" ht="5.25" customHeight="1">
      <c r="A17" s="147"/>
      <c r="B17" s="23"/>
      <c r="C17" s="21"/>
      <c r="D17" s="17"/>
      <c r="E17" s="18"/>
      <c r="F17" s="17"/>
      <c r="G17" s="18"/>
      <c r="H17" s="21"/>
      <c r="I17" s="132"/>
    </row>
    <row r="18" spans="1:9">
      <c r="A18" s="146" t="s">
        <v>53</v>
      </c>
      <c r="B18" s="23" t="s">
        <v>18</v>
      </c>
      <c r="C18" s="58">
        <f>'1.pielikuma 3.tabula'!C8</f>
        <v>30840.83530646775</v>
      </c>
      <c r="D18" s="15"/>
      <c r="E18" s="49">
        <f>'1.pielikuma 3.tabula'!E8</f>
        <v>32639.425538241354</v>
      </c>
      <c r="F18" s="15"/>
      <c r="G18" s="49">
        <f>'1.pielikuma 3.tabula'!G8</f>
        <v>34441.536456670015</v>
      </c>
      <c r="H18" s="58"/>
      <c r="I18" s="132" t="s">
        <v>168</v>
      </c>
    </row>
    <row r="19" spans="1:9" ht="5.25" customHeight="1">
      <c r="A19" s="147"/>
      <c r="B19" s="148"/>
      <c r="C19" s="21"/>
      <c r="D19" s="17"/>
      <c r="E19" s="18"/>
      <c r="F19" s="17"/>
      <c r="G19" s="18"/>
      <c r="H19" s="21"/>
      <c r="I19" s="133"/>
    </row>
    <row r="20" spans="1:9" ht="28.5">
      <c r="A20" s="149" t="s">
        <v>89</v>
      </c>
      <c r="B20" s="150" t="s">
        <v>90</v>
      </c>
      <c r="C20" s="54">
        <f>C8+C9+C10+C11-(C13+C15+C16)*C18/100</f>
        <v>9206.9457202296271</v>
      </c>
      <c r="D20" s="36">
        <f>C8+C9+C10+C11-(D13+D15+C16)*C18/100</f>
        <v>9188.7862795293422</v>
      </c>
      <c r="E20" s="55">
        <f t="shared" ref="E20:G20" si="3">E8+E9+E10+E11-(E13+E15+E16)*E18/100</f>
        <v>9873.005180317723</v>
      </c>
      <c r="F20" s="36">
        <f>E8+E9+E10+E11-(F13+F15+E16)*E18/100</f>
        <v>9790.9702470960692</v>
      </c>
      <c r="G20" s="55">
        <f t="shared" si="3"/>
        <v>10216.420122149026</v>
      </c>
      <c r="H20" s="54"/>
      <c r="I20" s="134" t="s">
        <v>152</v>
      </c>
    </row>
    <row r="21" spans="1:9" ht="6" customHeight="1">
      <c r="A21" s="147"/>
      <c r="B21" s="23"/>
      <c r="C21" s="21"/>
      <c r="D21" s="17"/>
      <c r="E21" s="18"/>
      <c r="F21" s="17"/>
      <c r="G21" s="18"/>
      <c r="H21" s="21"/>
      <c r="I21" s="132"/>
    </row>
    <row r="22" spans="1:9" ht="30.75" customHeight="1">
      <c r="A22" s="147" t="s">
        <v>170</v>
      </c>
      <c r="B22" s="117" t="s">
        <v>177</v>
      </c>
      <c r="C22" s="107">
        <f t="shared" ref="C22:G22" si="4">MAX(C24,C42)</f>
        <v>-0.70262411171041794</v>
      </c>
      <c r="D22" s="108">
        <f>MAX(D24,C42)</f>
        <v>-0.64374295456978403</v>
      </c>
      <c r="E22" s="109">
        <f t="shared" ref="E22:F22" si="5">MAX(E24,E42)</f>
        <v>-0.50638635486835404</v>
      </c>
      <c r="F22" s="108">
        <f t="shared" si="5"/>
        <v>-0.25504941535776821</v>
      </c>
      <c r="G22" s="109">
        <f t="shared" si="4"/>
        <v>-0.38459253420775341</v>
      </c>
      <c r="H22" s="107"/>
      <c r="I22" s="135" t="s">
        <v>179</v>
      </c>
    </row>
    <row r="23" spans="1:9" ht="6" customHeight="1">
      <c r="A23" s="147"/>
      <c r="B23" s="23"/>
      <c r="C23" s="107"/>
      <c r="D23" s="108"/>
      <c r="E23" s="109"/>
      <c r="F23" s="108"/>
      <c r="G23" s="109"/>
      <c r="H23" s="107"/>
      <c r="I23" s="132"/>
    </row>
    <row r="24" spans="1:9" s="73" customFormat="1" ht="60">
      <c r="A24" s="153" t="s">
        <v>190</v>
      </c>
      <c r="B24" s="152" t="s">
        <v>178</v>
      </c>
      <c r="C24" s="107">
        <f t="shared" ref="C24:G24" si="6">C40</f>
        <v>-1.1552293181279021</v>
      </c>
      <c r="D24" s="108">
        <f t="shared" si="6"/>
        <v>-0.64374295456978403</v>
      </c>
      <c r="E24" s="109">
        <f t="shared" ref="E24" si="7">E40</f>
        <v>-0.55397679847050019</v>
      </c>
      <c r="F24" s="108">
        <f>F40</f>
        <v>-0.25504941535776821</v>
      </c>
      <c r="G24" s="109">
        <f t="shared" si="6"/>
        <v>-0.38459253420775341</v>
      </c>
      <c r="H24" s="107"/>
      <c r="I24" s="175" t="s">
        <v>180</v>
      </c>
    </row>
    <row r="25" spans="1:9" s="73" customFormat="1" ht="6" customHeight="1">
      <c r="A25" s="154"/>
      <c r="B25" s="152"/>
      <c r="C25" s="21"/>
      <c r="D25" s="17"/>
      <c r="E25" s="18"/>
      <c r="F25" s="17"/>
      <c r="G25" s="18"/>
      <c r="H25" s="21"/>
      <c r="I25" s="135"/>
    </row>
    <row r="26" spans="1:9" s="73" customFormat="1" ht="45">
      <c r="A26" s="153" t="s">
        <v>58</v>
      </c>
      <c r="B26" s="152" t="s">
        <v>80</v>
      </c>
      <c r="C26" s="56">
        <v>-0.5</v>
      </c>
      <c r="D26" s="57"/>
      <c r="E26" s="56">
        <v>-0.5</v>
      </c>
      <c r="F26" s="57"/>
      <c r="G26" s="118">
        <v>-0.5</v>
      </c>
      <c r="H26" s="219"/>
      <c r="I26" s="135" t="s">
        <v>171</v>
      </c>
    </row>
    <row r="27" spans="1:9" s="73" customFormat="1" ht="45">
      <c r="A27" s="154" t="s">
        <v>139</v>
      </c>
      <c r="B27" s="152" t="s">
        <v>81</v>
      </c>
      <c r="C27" s="188" t="s">
        <v>4</v>
      </c>
      <c r="D27" s="189"/>
      <c r="E27" s="190" t="s">
        <v>4</v>
      </c>
      <c r="F27" s="189"/>
      <c r="G27" s="190" t="s">
        <v>4</v>
      </c>
      <c r="H27" s="191"/>
      <c r="I27" s="135" t="s">
        <v>173</v>
      </c>
    </row>
    <row r="28" spans="1:9" s="73" customFormat="1" ht="30">
      <c r="A28" s="154" t="s">
        <v>140</v>
      </c>
      <c r="B28" s="220" t="s">
        <v>83</v>
      </c>
      <c r="C28" s="188" t="s">
        <v>4</v>
      </c>
      <c r="D28" s="189"/>
      <c r="E28" s="190" t="s">
        <v>4</v>
      </c>
      <c r="F28" s="189"/>
      <c r="G28" s="190" t="s">
        <v>4</v>
      </c>
      <c r="H28" s="191"/>
      <c r="I28" s="221" t="s">
        <v>172</v>
      </c>
    </row>
    <row r="29" spans="1:9" s="73" customFormat="1" ht="29.25" customHeight="1">
      <c r="A29" s="154" t="s">
        <v>141</v>
      </c>
      <c r="B29" s="220" t="s">
        <v>84</v>
      </c>
      <c r="C29" s="188" t="s">
        <v>4</v>
      </c>
      <c r="D29" s="189"/>
      <c r="E29" s="190" t="s">
        <v>4</v>
      </c>
      <c r="F29" s="189"/>
      <c r="G29" s="190" t="s">
        <v>4</v>
      </c>
      <c r="H29" s="191"/>
      <c r="I29" s="221" t="s">
        <v>174</v>
      </c>
    </row>
    <row r="30" spans="1:9" s="73" customFormat="1" ht="30" customHeight="1">
      <c r="A30" s="154" t="s">
        <v>142</v>
      </c>
      <c r="B30" s="220" t="s">
        <v>85</v>
      </c>
      <c r="C30" s="188" t="s">
        <v>4</v>
      </c>
      <c r="D30" s="189"/>
      <c r="E30" s="190" t="s">
        <v>4</v>
      </c>
      <c r="F30" s="189"/>
      <c r="G30" s="190" t="s">
        <v>4</v>
      </c>
      <c r="H30" s="191"/>
      <c r="I30" s="221" t="s">
        <v>175</v>
      </c>
    </row>
    <row r="31" spans="1:9" s="73" customFormat="1" ht="45">
      <c r="A31" s="153" t="s">
        <v>143</v>
      </c>
      <c r="B31" s="152" t="s">
        <v>176</v>
      </c>
      <c r="C31" s="58">
        <v>-0.5</v>
      </c>
      <c r="D31" s="15"/>
      <c r="E31" s="190" t="s">
        <v>4</v>
      </c>
      <c r="F31" s="189"/>
      <c r="G31" s="190" t="s">
        <v>4</v>
      </c>
      <c r="H31" s="191"/>
      <c r="I31" s="135" t="s">
        <v>181</v>
      </c>
    </row>
    <row r="32" spans="1:9" s="73" customFormat="1" ht="45">
      <c r="A32" s="154" t="s">
        <v>285</v>
      </c>
      <c r="B32" s="152" t="s">
        <v>134</v>
      </c>
      <c r="C32" s="13">
        <f>C26+C31</f>
        <v>-1</v>
      </c>
      <c r="D32" s="15"/>
      <c r="E32" s="49">
        <f>E26</f>
        <v>-0.5</v>
      </c>
      <c r="F32" s="15"/>
      <c r="G32" s="49">
        <f>G26</f>
        <v>-0.5</v>
      </c>
      <c r="H32" s="58"/>
      <c r="I32" s="175" t="s">
        <v>183</v>
      </c>
    </row>
    <row r="33" spans="1:9" s="73" customFormat="1" ht="6" customHeight="1">
      <c r="A33" s="154"/>
      <c r="B33" s="152"/>
      <c r="C33" s="21"/>
      <c r="D33" s="17"/>
      <c r="E33" s="18"/>
      <c r="F33" s="17"/>
      <c r="G33" s="18"/>
      <c r="H33" s="21"/>
      <c r="I33" s="175"/>
    </row>
    <row r="34" spans="1:9" s="73" customFormat="1" ht="29.25" customHeight="1">
      <c r="A34" s="153" t="s">
        <v>299</v>
      </c>
      <c r="B34" s="152" t="s">
        <v>96</v>
      </c>
      <c r="C34" s="58">
        <f t="shared" ref="C34:G34" si="8">C32</f>
        <v>-1</v>
      </c>
      <c r="D34" s="15"/>
      <c r="E34" s="87">
        <f t="shared" ref="E34" si="9">E32</f>
        <v>-0.5</v>
      </c>
      <c r="F34" s="93"/>
      <c r="G34" s="92">
        <f t="shared" si="8"/>
        <v>-0.5</v>
      </c>
      <c r="H34" s="193"/>
      <c r="I34" s="175" t="s">
        <v>184</v>
      </c>
    </row>
    <row r="35" spans="1:9" s="73" customFormat="1" ht="30">
      <c r="A35" s="153" t="s">
        <v>300</v>
      </c>
      <c r="B35" s="152" t="s">
        <v>10</v>
      </c>
      <c r="C35" s="58" t="s">
        <v>4</v>
      </c>
      <c r="D35" s="15"/>
      <c r="E35" s="87" t="s">
        <v>4</v>
      </c>
      <c r="F35" s="15"/>
      <c r="G35" s="92" t="s">
        <v>4</v>
      </c>
      <c r="H35" s="58"/>
      <c r="I35" s="175" t="s">
        <v>185</v>
      </c>
    </row>
    <row r="36" spans="1:9" s="73" customFormat="1">
      <c r="A36" s="153" t="s">
        <v>60</v>
      </c>
      <c r="B36" s="152" t="s">
        <v>95</v>
      </c>
      <c r="C36" s="49">
        <v>0.35625704543021608</v>
      </c>
      <c r="D36" s="15"/>
      <c r="E36" s="49">
        <v>0.24495058464223174</v>
      </c>
      <c r="F36" s="15"/>
      <c r="G36" s="49">
        <v>0.11540746579224662</v>
      </c>
      <c r="H36" s="58"/>
      <c r="I36" s="175" t="s">
        <v>167</v>
      </c>
    </row>
    <row r="37" spans="1:9" s="73" customFormat="1" ht="30">
      <c r="A37" s="153" t="s">
        <v>301</v>
      </c>
      <c r="B37" s="152" t="s">
        <v>97</v>
      </c>
      <c r="C37" s="58">
        <f t="shared" ref="C37:G37" si="10">C34+C36</f>
        <v>-0.64374295456978392</v>
      </c>
      <c r="D37" s="15"/>
      <c r="E37" s="58">
        <f t="shared" ref="E37" si="11">E34+E36</f>
        <v>-0.25504941535776826</v>
      </c>
      <c r="F37" s="15"/>
      <c r="G37" s="49">
        <f t="shared" si="10"/>
        <v>-0.38459253420775341</v>
      </c>
      <c r="H37" s="15"/>
      <c r="I37" s="175" t="s">
        <v>182</v>
      </c>
    </row>
    <row r="38" spans="1:9" s="73" customFormat="1">
      <c r="A38" s="153" t="s">
        <v>302</v>
      </c>
      <c r="B38" s="152" t="s">
        <v>94</v>
      </c>
      <c r="C38" s="13">
        <v>-0.51148636355811805</v>
      </c>
      <c r="D38" s="15">
        <v>0</v>
      </c>
      <c r="E38" s="49">
        <v>-0.29892738311273198</v>
      </c>
      <c r="F38" s="15">
        <v>0</v>
      </c>
      <c r="G38" s="49">
        <v>0</v>
      </c>
      <c r="H38" s="58"/>
      <c r="I38" s="175" t="s">
        <v>166</v>
      </c>
    </row>
    <row r="39" spans="1:9" s="73" customFormat="1" ht="45">
      <c r="A39" s="153" t="s">
        <v>62</v>
      </c>
      <c r="B39" s="152" t="s">
        <v>129</v>
      </c>
      <c r="C39" s="58">
        <f t="shared" ref="C39:G39" si="12">C37+C38</f>
        <v>-1.1552293181279021</v>
      </c>
      <c r="D39" s="51">
        <f>C39-C38</f>
        <v>-0.64374295456978403</v>
      </c>
      <c r="E39" s="58">
        <f t="shared" ref="E39" si="13">E37+E38</f>
        <v>-0.55397679847050019</v>
      </c>
      <c r="F39" s="51">
        <f>E39-E38</f>
        <v>-0.25504941535776821</v>
      </c>
      <c r="G39" s="49">
        <f t="shared" si="12"/>
        <v>-0.38459253420775341</v>
      </c>
      <c r="H39" s="51"/>
      <c r="I39" s="175" t="s">
        <v>186</v>
      </c>
    </row>
    <row r="40" spans="1:9" s="73" customFormat="1" ht="30">
      <c r="A40" s="153" t="s">
        <v>63</v>
      </c>
      <c r="B40" s="152" t="s">
        <v>130</v>
      </c>
      <c r="C40" s="58">
        <f t="shared" ref="C40:G40" si="14">C39</f>
        <v>-1.1552293181279021</v>
      </c>
      <c r="D40" s="15">
        <f t="shared" si="14"/>
        <v>-0.64374295456978403</v>
      </c>
      <c r="E40" s="58">
        <f t="shared" ref="E40" si="15">E39</f>
        <v>-0.55397679847050019</v>
      </c>
      <c r="F40" s="15">
        <f t="shared" si="14"/>
        <v>-0.25504941535776821</v>
      </c>
      <c r="G40" s="49">
        <f t="shared" si="14"/>
        <v>-0.38459253420775341</v>
      </c>
      <c r="H40" s="15"/>
      <c r="I40" s="175" t="s">
        <v>187</v>
      </c>
    </row>
    <row r="41" spans="1:9" s="73" customFormat="1" ht="6" customHeight="1">
      <c r="A41" s="154"/>
      <c r="B41" s="152"/>
      <c r="C41" s="21"/>
      <c r="D41" s="17"/>
      <c r="E41" s="18"/>
      <c r="F41" s="17"/>
      <c r="G41" s="18"/>
      <c r="H41" s="21"/>
      <c r="I41" s="175"/>
    </row>
    <row r="42" spans="1:9" s="73" customFormat="1" ht="46.5" customHeight="1">
      <c r="A42" s="153" t="s">
        <v>169</v>
      </c>
      <c r="B42" s="117" t="s">
        <v>131</v>
      </c>
      <c r="C42" s="58">
        <f t="shared" ref="C42:G42" si="16">C56</f>
        <v>-0.70262411171041794</v>
      </c>
      <c r="D42" s="15"/>
      <c r="E42" s="49">
        <f t="shared" ref="E42" si="17">E56</f>
        <v>-0.50638635486835404</v>
      </c>
      <c r="F42" s="15"/>
      <c r="G42" s="49">
        <f t="shared" si="16"/>
        <v>-0.50638635486835404</v>
      </c>
      <c r="H42" s="58"/>
      <c r="I42" s="175" t="s">
        <v>188</v>
      </c>
    </row>
    <row r="43" spans="1:9" s="73" customFormat="1" ht="45">
      <c r="A43" s="153" t="s">
        <v>312</v>
      </c>
      <c r="B43" s="117" t="s">
        <v>132</v>
      </c>
      <c r="C43" s="59">
        <v>-1</v>
      </c>
      <c r="D43" s="60"/>
      <c r="E43" s="59">
        <v>-1</v>
      </c>
      <c r="F43" s="60"/>
      <c r="G43" s="143">
        <v>-1</v>
      </c>
      <c r="H43" s="187"/>
      <c r="I43" s="175" t="s">
        <v>189</v>
      </c>
    </row>
    <row r="44" spans="1:9" s="73" customFormat="1" ht="45">
      <c r="A44" s="153" t="s">
        <v>303</v>
      </c>
      <c r="B44" s="152" t="s">
        <v>81</v>
      </c>
      <c r="C44" s="188" t="s">
        <v>4</v>
      </c>
      <c r="D44" s="189"/>
      <c r="E44" s="190" t="s">
        <v>4</v>
      </c>
      <c r="F44" s="189"/>
      <c r="G44" s="190" t="s">
        <v>4</v>
      </c>
      <c r="H44" s="191"/>
      <c r="I44" s="135" t="s">
        <v>173</v>
      </c>
    </row>
    <row r="45" spans="1:9" s="73" customFormat="1" ht="30">
      <c r="A45" s="154" t="s">
        <v>304</v>
      </c>
      <c r="B45" s="220" t="s">
        <v>83</v>
      </c>
      <c r="C45" s="188" t="str">
        <f t="shared" ref="C45:G45" si="18">C28</f>
        <v>x</v>
      </c>
      <c r="D45" s="189"/>
      <c r="E45" s="190" t="str">
        <f t="shared" ref="E45" si="19">E28</f>
        <v>x</v>
      </c>
      <c r="F45" s="189"/>
      <c r="G45" s="190" t="str">
        <f t="shared" si="18"/>
        <v>x</v>
      </c>
      <c r="H45" s="191"/>
      <c r="I45" s="221" t="s">
        <v>172</v>
      </c>
    </row>
    <row r="46" spans="1:9" s="73" customFormat="1" ht="30">
      <c r="A46" s="154" t="s">
        <v>305</v>
      </c>
      <c r="B46" s="220" t="s">
        <v>84</v>
      </c>
      <c r="C46" s="188" t="str">
        <f t="shared" ref="C46:G46" si="20">C29</f>
        <v>x</v>
      </c>
      <c r="D46" s="189"/>
      <c r="E46" s="190" t="str">
        <f t="shared" ref="E46" si="21">E29</f>
        <v>x</v>
      </c>
      <c r="F46" s="189"/>
      <c r="G46" s="190" t="str">
        <f t="shared" si="20"/>
        <v>x</v>
      </c>
      <c r="H46" s="191"/>
      <c r="I46" s="221" t="s">
        <v>174</v>
      </c>
    </row>
    <row r="47" spans="1:9" s="73" customFormat="1" ht="30">
      <c r="A47" s="154" t="s">
        <v>306</v>
      </c>
      <c r="B47" s="220" t="s">
        <v>85</v>
      </c>
      <c r="C47" s="188" t="str">
        <f t="shared" ref="C47:G47" si="22">C30</f>
        <v>x</v>
      </c>
      <c r="D47" s="189"/>
      <c r="E47" s="190" t="str">
        <f t="shared" ref="E47" si="23">E30</f>
        <v>x</v>
      </c>
      <c r="F47" s="189"/>
      <c r="G47" s="190" t="str">
        <f t="shared" si="22"/>
        <v>x</v>
      </c>
      <c r="H47" s="191"/>
      <c r="I47" s="221" t="s">
        <v>175</v>
      </c>
    </row>
    <row r="48" spans="1:9" s="73" customFormat="1" ht="30">
      <c r="A48" s="153" t="s">
        <v>307</v>
      </c>
      <c r="B48" s="152" t="s">
        <v>82</v>
      </c>
      <c r="C48" s="58">
        <f>C31</f>
        <v>-0.5</v>
      </c>
      <c r="D48" s="15"/>
      <c r="E48" s="190" t="str">
        <f>E31</f>
        <v>x</v>
      </c>
      <c r="F48" s="189"/>
      <c r="G48" s="190" t="str">
        <f>G31</f>
        <v>x</v>
      </c>
      <c r="H48" s="191"/>
      <c r="I48" s="135" t="s">
        <v>181</v>
      </c>
    </row>
    <row r="49" spans="1:9" s="73" customFormat="1" ht="45">
      <c r="A49" s="154" t="s">
        <v>308</v>
      </c>
      <c r="B49" s="152" t="s">
        <v>135</v>
      </c>
      <c r="C49" s="58">
        <f>C48+C43</f>
        <v>-1.5</v>
      </c>
      <c r="D49" s="15"/>
      <c r="E49" s="49">
        <f>E43</f>
        <v>-1</v>
      </c>
      <c r="F49" s="15"/>
      <c r="G49" s="49">
        <f>G43</f>
        <v>-1</v>
      </c>
      <c r="H49" s="58"/>
      <c r="I49" s="175" t="s">
        <v>248</v>
      </c>
    </row>
    <row r="50" spans="1:9" s="73" customFormat="1" ht="6" customHeight="1">
      <c r="A50" s="154"/>
      <c r="B50" s="152"/>
      <c r="C50" s="21"/>
      <c r="D50" s="17"/>
      <c r="E50" s="18"/>
      <c r="F50" s="17"/>
      <c r="G50" s="18"/>
      <c r="H50" s="21"/>
      <c r="I50" s="135"/>
    </row>
    <row r="51" spans="1:9" s="73" customFormat="1" ht="45">
      <c r="A51" s="153" t="s">
        <v>309</v>
      </c>
      <c r="B51" s="152" t="s">
        <v>253</v>
      </c>
      <c r="C51" s="58">
        <v>-1.589</v>
      </c>
      <c r="D51" s="15"/>
      <c r="E51" s="49" t="s">
        <v>4</v>
      </c>
      <c r="F51" s="15"/>
      <c r="G51" s="49" t="s">
        <v>4</v>
      </c>
      <c r="H51" s="58"/>
      <c r="I51" s="175" t="s">
        <v>255</v>
      </c>
    </row>
    <row r="52" spans="1:9" s="73" customFormat="1" ht="45">
      <c r="A52" s="153" t="s">
        <v>310</v>
      </c>
      <c r="B52" s="152" t="s">
        <v>257</v>
      </c>
      <c r="C52" s="14">
        <f>C43+C48</f>
        <v>-1.5</v>
      </c>
      <c r="D52" s="15"/>
      <c r="E52" s="49">
        <f>E43</f>
        <v>-1</v>
      </c>
      <c r="F52" s="15"/>
      <c r="G52" s="49">
        <f>G43</f>
        <v>-1</v>
      </c>
      <c r="H52" s="58"/>
      <c r="I52" s="135" t="s">
        <v>256</v>
      </c>
    </row>
    <row r="53" spans="1:9" s="73" customFormat="1" ht="30">
      <c r="A53" s="153" t="s">
        <v>192</v>
      </c>
      <c r="B53" s="152" t="s">
        <v>250</v>
      </c>
      <c r="C53" s="14">
        <v>0.79737588828958206</v>
      </c>
      <c r="D53" s="15"/>
      <c r="E53" s="49">
        <v>0.49361364513164602</v>
      </c>
      <c r="F53" s="15"/>
      <c r="G53" s="49">
        <v>0.49361364513164602</v>
      </c>
      <c r="H53" s="58"/>
      <c r="I53" s="135" t="s">
        <v>249</v>
      </c>
    </row>
    <row r="54" spans="1:9" s="73" customFormat="1" ht="30">
      <c r="A54" s="153" t="s">
        <v>313</v>
      </c>
      <c r="B54" s="152" t="s">
        <v>252</v>
      </c>
      <c r="C54" s="14">
        <f t="shared" ref="C54:G54" si="24">C49+C53</f>
        <v>-0.70262411171041794</v>
      </c>
      <c r="D54" s="15"/>
      <c r="E54" s="49">
        <f t="shared" ref="E54" si="25">E49+E53</f>
        <v>-0.50638635486835404</v>
      </c>
      <c r="F54" s="15"/>
      <c r="G54" s="49">
        <f t="shared" si="24"/>
        <v>-0.50638635486835404</v>
      </c>
      <c r="H54" s="58"/>
      <c r="I54" s="135" t="s">
        <v>251</v>
      </c>
    </row>
    <row r="55" spans="1:9" s="73" customFormat="1">
      <c r="A55" s="153" t="s">
        <v>311</v>
      </c>
      <c r="B55" s="152" t="s">
        <v>94</v>
      </c>
      <c r="C55" s="192" t="s">
        <v>4</v>
      </c>
      <c r="D55" s="189"/>
      <c r="E55" s="190" t="s">
        <v>4</v>
      </c>
      <c r="F55" s="189"/>
      <c r="G55" s="190" t="s">
        <v>4</v>
      </c>
      <c r="H55" s="191"/>
      <c r="I55" s="135" t="s">
        <v>258</v>
      </c>
    </row>
    <row r="56" spans="1:9" s="73" customFormat="1" ht="45">
      <c r="A56" s="153" t="s">
        <v>193</v>
      </c>
      <c r="B56" s="152" t="s">
        <v>254</v>
      </c>
      <c r="C56" s="248">
        <f t="shared" ref="C56:G56" si="26">C54</f>
        <v>-0.70262411171041794</v>
      </c>
      <c r="D56" s="15"/>
      <c r="E56" s="49">
        <f t="shared" ref="E56" si="27">E54</f>
        <v>-0.50638635486835404</v>
      </c>
      <c r="F56" s="15"/>
      <c r="G56" s="49">
        <f t="shared" si="26"/>
        <v>-0.50638635486835404</v>
      </c>
      <c r="H56" s="58"/>
      <c r="I56" s="135" t="s">
        <v>259</v>
      </c>
    </row>
    <row r="57" spans="1:9" s="73" customFormat="1" ht="6" customHeight="1">
      <c r="A57" s="154"/>
      <c r="B57" s="152"/>
      <c r="C57" s="16"/>
      <c r="D57" s="17"/>
      <c r="E57" s="18"/>
      <c r="F57" s="17"/>
      <c r="G57" s="18"/>
      <c r="H57" s="21"/>
      <c r="I57" s="135"/>
    </row>
    <row r="58" spans="1:9" s="73" customFormat="1" ht="45">
      <c r="A58" s="154" t="s">
        <v>315</v>
      </c>
      <c r="B58" s="117" t="s">
        <v>138</v>
      </c>
      <c r="C58" s="14">
        <f>C8+C9+C10+C11-'1.pielikuma 1.tabula'!C23</f>
        <v>-224.55811188651569</v>
      </c>
      <c r="D58" s="15">
        <f>C8+C9+C10+C11-'1.pielikuma 1.tabula'!D23</f>
        <v>-224.55811188651569</v>
      </c>
      <c r="E58" s="22">
        <f>E8+E9+E10+E11-'1.pielikuma 1.tabula'!E23</f>
        <v>-81.226828915350779</v>
      </c>
      <c r="F58" s="15">
        <f>E8+E9+E10+E11-'1.pielikuma 1.tabula'!F23</f>
        <v>-81.226828915350779</v>
      </c>
      <c r="G58" s="238">
        <f>G8+G9+G10+G11-'1.pielikuma 1.tabula'!G23</f>
        <v>-132.45957787879524</v>
      </c>
      <c r="H58" s="15"/>
      <c r="I58" s="137" t="s">
        <v>260</v>
      </c>
    </row>
    <row r="59" spans="1:9" s="73" customFormat="1" ht="45">
      <c r="A59" s="154" t="s">
        <v>314</v>
      </c>
      <c r="B59" s="117" t="s">
        <v>147</v>
      </c>
      <c r="C59" s="192">
        <f t="shared" ref="C59:G59" si="28">C58/C18*100</f>
        <v>-0.72811942236669169</v>
      </c>
      <c r="D59" s="189">
        <f>D58/C18*100</f>
        <v>-0.72811942236669169</v>
      </c>
      <c r="E59" s="49">
        <f t="shared" ref="E59" si="29">E58/E18*100</f>
        <v>-0.24886108617378369</v>
      </c>
      <c r="F59" s="189">
        <f>F58/E18*100</f>
        <v>-0.24886108617378369</v>
      </c>
      <c r="G59" s="49">
        <f t="shared" si="28"/>
        <v>-0.38459253420775558</v>
      </c>
      <c r="H59" s="58"/>
      <c r="I59" s="137" t="s">
        <v>261</v>
      </c>
    </row>
    <row r="60" spans="1:9" s="73" customFormat="1" ht="45">
      <c r="A60" s="154" t="s">
        <v>316</v>
      </c>
      <c r="B60" s="117" t="s">
        <v>137</v>
      </c>
      <c r="C60" s="116">
        <f t="shared" ref="C60:G60" si="30">C61*C18/100</f>
        <v>-176.68409353533653</v>
      </c>
      <c r="D60" s="15">
        <f>D61*C18/100</f>
        <v>-334.43076053533662</v>
      </c>
      <c r="E60" s="49">
        <f t="shared" ref="E60" si="31">E61*E18/100</f>
        <v>-63.609111970645245</v>
      </c>
      <c r="F60" s="15">
        <f>F61*E18/100</f>
        <v>-161.17729259513885</v>
      </c>
      <c r="G60" s="49">
        <f t="shared" si="30"/>
        <v>-172.20768228335083</v>
      </c>
      <c r="H60" s="58"/>
      <c r="I60" s="137" t="s">
        <v>262</v>
      </c>
    </row>
    <row r="61" spans="1:9" ht="45.75" thickBot="1">
      <c r="A61" s="216" t="s">
        <v>317</v>
      </c>
      <c r="B61" s="217" t="s">
        <v>146</v>
      </c>
      <c r="C61" s="255">
        <f t="shared" ref="C61:G61" si="32">C59-C16-C15</f>
        <v>-0.57289010423878961</v>
      </c>
      <c r="D61" s="254">
        <f>D59-C16-D15</f>
        <v>-1.0843764677969077</v>
      </c>
      <c r="E61" s="253">
        <f t="shared" ref="E61" si="33">E59-E16-E15</f>
        <v>-0.19488428770328342</v>
      </c>
      <c r="F61" s="254">
        <f>F59-E16-F15</f>
        <v>-0.4938116708160154</v>
      </c>
      <c r="G61" s="240">
        <f t="shared" si="32"/>
        <v>-0.50000000000000222</v>
      </c>
      <c r="H61" s="241"/>
      <c r="I61" s="218" t="s">
        <v>263</v>
      </c>
    </row>
    <row r="62" spans="1:9" ht="30" hidden="1">
      <c r="A62" s="202" t="s">
        <v>318</v>
      </c>
      <c r="B62" s="203" t="s">
        <v>10</v>
      </c>
      <c r="C62" s="95"/>
      <c r="D62" s="95"/>
      <c r="E62" s="120"/>
      <c r="F62" s="139"/>
      <c r="G62" s="120"/>
      <c r="H62" s="139"/>
      <c r="I62" s="204" t="s">
        <v>194</v>
      </c>
    </row>
    <row r="63" spans="1:9" ht="30" hidden="1">
      <c r="A63" s="147" t="s">
        <v>319</v>
      </c>
      <c r="B63" s="151" t="s">
        <v>11</v>
      </c>
      <c r="C63" s="95"/>
      <c r="D63" s="95"/>
      <c r="E63" s="120"/>
      <c r="F63" s="139"/>
      <c r="G63" s="120"/>
      <c r="H63" s="139"/>
      <c r="I63" s="136" t="s">
        <v>195</v>
      </c>
    </row>
    <row r="64" spans="1:9" ht="45" hidden="1">
      <c r="A64" s="147" t="s">
        <v>321</v>
      </c>
      <c r="B64" s="151" t="s">
        <v>196</v>
      </c>
      <c r="C64" s="95"/>
      <c r="D64" s="95"/>
      <c r="E64" s="120"/>
      <c r="F64" s="139"/>
      <c r="G64" s="120"/>
      <c r="H64" s="139"/>
      <c r="I64" s="136" t="s">
        <v>198</v>
      </c>
    </row>
    <row r="65" spans="1:9" ht="30" hidden="1">
      <c r="A65" s="147" t="s">
        <v>320</v>
      </c>
      <c r="B65" s="151" t="s">
        <v>197</v>
      </c>
      <c r="C65" s="95"/>
      <c r="D65" s="95"/>
      <c r="E65" s="120"/>
      <c r="F65" s="139"/>
      <c r="G65" s="120"/>
      <c r="H65" s="139"/>
      <c r="I65" s="136" t="s">
        <v>199</v>
      </c>
    </row>
    <row r="66" spans="1:9" hidden="1">
      <c r="A66" s="147" t="s">
        <v>322</v>
      </c>
      <c r="B66" s="151" t="s">
        <v>13</v>
      </c>
      <c r="C66" s="95"/>
      <c r="D66" s="95"/>
      <c r="E66" s="120"/>
      <c r="F66" s="139"/>
      <c r="G66" s="120"/>
      <c r="H66" s="139"/>
      <c r="I66" s="136" t="s">
        <v>200</v>
      </c>
    </row>
    <row r="67" spans="1:9" ht="30" hidden="1">
      <c r="A67" s="147" t="s">
        <v>323</v>
      </c>
      <c r="B67" s="151" t="s">
        <v>12</v>
      </c>
      <c r="C67" s="95"/>
      <c r="D67" s="95"/>
      <c r="E67" s="120"/>
      <c r="F67" s="139"/>
      <c r="G67" s="120"/>
      <c r="H67" s="139"/>
      <c r="I67" s="136" t="s">
        <v>201</v>
      </c>
    </row>
    <row r="68" spans="1:9" ht="30" hidden="1">
      <c r="A68" s="154" t="s">
        <v>324</v>
      </c>
      <c r="B68" s="151" t="s">
        <v>14</v>
      </c>
      <c r="C68" s="95"/>
      <c r="D68" s="95"/>
      <c r="E68" s="120"/>
      <c r="F68" s="139"/>
      <c r="G68" s="120"/>
      <c r="H68" s="139"/>
      <c r="I68" s="136" t="s">
        <v>202</v>
      </c>
    </row>
    <row r="69" spans="1:9" ht="45" hidden="1">
      <c r="A69" s="147" t="s">
        <v>205</v>
      </c>
      <c r="B69" s="151" t="s">
        <v>15</v>
      </c>
      <c r="C69" s="95"/>
      <c r="D69" s="95"/>
      <c r="E69" s="120"/>
      <c r="F69" s="139"/>
      <c r="G69" s="120"/>
      <c r="H69" s="139"/>
      <c r="I69" s="136" t="s">
        <v>203</v>
      </c>
    </row>
    <row r="70" spans="1:9" ht="30" hidden="1">
      <c r="A70" s="146" t="s">
        <v>325</v>
      </c>
      <c r="B70" s="151" t="s">
        <v>16</v>
      </c>
      <c r="C70" s="95"/>
      <c r="D70" s="95"/>
      <c r="E70" s="120"/>
      <c r="F70" s="139"/>
      <c r="G70" s="120"/>
      <c r="H70" s="139"/>
      <c r="I70" s="136" t="s">
        <v>204</v>
      </c>
    </row>
    <row r="71" spans="1:9" ht="15.75" hidden="1" thickBot="1">
      <c r="A71" s="155" t="s">
        <v>326</v>
      </c>
      <c r="B71" s="156" t="s">
        <v>327</v>
      </c>
      <c r="C71" s="140"/>
      <c r="D71" s="140"/>
      <c r="E71" s="141"/>
      <c r="F71" s="142"/>
      <c r="G71" s="141"/>
      <c r="H71" s="142"/>
      <c r="I71" s="138" t="s">
        <v>328</v>
      </c>
    </row>
    <row r="72" spans="1:9" ht="26.25">
      <c r="A72" s="19" t="s">
        <v>8</v>
      </c>
      <c r="I72" s="20" t="s">
        <v>9</v>
      </c>
    </row>
  </sheetData>
  <pageMargins left="0.55118110236220474" right="0.55118110236220474" top="0.98425196850393704" bottom="0.98425196850393704" header="0.31496062992125984" footer="0.31496062992125984"/>
  <pageSetup scale="39" orientation="portrait" r:id="rId1"/>
  <headerFooter>
    <oddHeader>&amp;L&amp;"Times New Roman,Обычный"Fiskālās disciplīnas padomes ziņojums par pagaidu budžetu 2019. gadam
Fiscal discipline surveillance report on 2019 interim budget &amp;R&amp;"Times New Roman,Обычный"1. pielikums
Annex 1</oddHeader>
  </headerFooter>
  <ignoredErrors>
    <ignoredError sqref="D22 D39:F39 G48 D20:F20 D13:F13" formula="1"/>
    <ignoredError sqref="A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70" zoomScaleNormal="70" zoomScalePageLayoutView="55" workbookViewId="0">
      <selection activeCell="A5" sqref="A5"/>
    </sheetView>
  </sheetViews>
  <sheetFormatPr defaultColWidth="9.140625" defaultRowHeight="15"/>
  <cols>
    <col min="1" max="1" width="31.42578125" style="24" customWidth="1"/>
    <col min="2" max="2" width="39.7109375" style="7" customWidth="1"/>
    <col min="3" max="8" width="12" style="29" customWidth="1"/>
    <col min="9" max="9" width="39" style="30" customWidth="1"/>
    <col min="10" max="16384" width="9.140625" style="7"/>
  </cols>
  <sheetData>
    <row r="1" spans="1:9">
      <c r="A1" s="128" t="s">
        <v>0</v>
      </c>
      <c r="B1" s="128"/>
      <c r="C1" s="100"/>
      <c r="D1" s="100"/>
      <c r="E1" s="100"/>
      <c r="F1" s="100"/>
      <c r="G1" s="100"/>
      <c r="H1" s="100"/>
      <c r="I1" s="205" t="s">
        <v>360</v>
      </c>
    </row>
    <row r="2" spans="1:9">
      <c r="A2" s="128" t="s">
        <v>1</v>
      </c>
      <c r="B2" s="128"/>
      <c r="C2" s="100"/>
      <c r="D2" s="100"/>
      <c r="E2" s="100"/>
      <c r="F2" s="100"/>
      <c r="G2" s="100"/>
      <c r="H2" s="100"/>
      <c r="I2" s="205" t="s">
        <v>361</v>
      </c>
    </row>
    <row r="3" spans="1:9">
      <c r="A3" s="223" t="s">
        <v>2</v>
      </c>
      <c r="B3" s="100"/>
      <c r="C3" s="100"/>
      <c r="D3" s="100"/>
      <c r="E3" s="100"/>
      <c r="F3" s="100"/>
      <c r="G3" s="100"/>
      <c r="H3" s="100"/>
      <c r="I3" s="100"/>
    </row>
    <row r="4" spans="1:9">
      <c r="A4" s="223" t="s">
        <v>3</v>
      </c>
      <c r="B4" s="100"/>
      <c r="C4" s="100"/>
      <c r="D4" s="201"/>
      <c r="E4" s="100"/>
      <c r="F4" s="201"/>
      <c r="G4" s="100"/>
      <c r="H4" s="201"/>
      <c r="I4" s="159"/>
    </row>
    <row r="5" spans="1:9" ht="6.75" customHeight="1" thickBot="1">
      <c r="A5" s="224"/>
      <c r="B5" s="180"/>
      <c r="C5" s="180"/>
      <c r="D5" s="180"/>
      <c r="E5" s="180"/>
      <c r="F5" s="180"/>
      <c r="G5" s="180"/>
      <c r="H5" s="180"/>
      <c r="I5" s="159"/>
    </row>
    <row r="6" spans="1:9">
      <c r="A6" s="225" t="s">
        <v>150</v>
      </c>
      <c r="B6" s="226" t="s">
        <v>148</v>
      </c>
      <c r="C6" s="158">
        <v>2019</v>
      </c>
      <c r="D6" s="164"/>
      <c r="E6" s="157">
        <v>2020</v>
      </c>
      <c r="F6" s="121"/>
      <c r="G6" s="158">
        <v>2021</v>
      </c>
      <c r="H6" s="121"/>
      <c r="I6" s="129" t="s">
        <v>149</v>
      </c>
    </row>
    <row r="7" spans="1:9" ht="45.75" thickBot="1">
      <c r="A7" s="227"/>
      <c r="B7" s="228"/>
      <c r="C7" s="207" t="s">
        <v>350</v>
      </c>
      <c r="D7" s="208" t="s">
        <v>351</v>
      </c>
      <c r="E7" s="206" t="s">
        <v>350</v>
      </c>
      <c r="F7" s="208" t="s">
        <v>351</v>
      </c>
      <c r="G7" s="229" t="s">
        <v>350</v>
      </c>
      <c r="H7" s="208" t="s">
        <v>351</v>
      </c>
      <c r="I7" s="209"/>
    </row>
    <row r="8" spans="1:9">
      <c r="A8" s="230" t="s">
        <v>17</v>
      </c>
      <c r="B8" s="249" t="s">
        <v>18</v>
      </c>
      <c r="C8" s="210">
        <v>30840.83530646775</v>
      </c>
      <c r="D8" s="213"/>
      <c r="E8" s="210">
        <v>32639.425538241354</v>
      </c>
      <c r="F8" s="211"/>
      <c r="G8" s="212">
        <v>34441.536456670015</v>
      </c>
      <c r="H8" s="214"/>
      <c r="I8" s="215" t="s">
        <v>19</v>
      </c>
    </row>
    <row r="9" spans="1:9" ht="45">
      <c r="A9" s="153" t="s">
        <v>20</v>
      </c>
      <c r="B9" s="250" t="s">
        <v>267</v>
      </c>
      <c r="C9" s="14">
        <f>'1.pielikuma 1.tabula'!C27</f>
        <v>11268.019896157748</v>
      </c>
      <c r="D9" s="26">
        <f>'1.pielikuma 1.tabula'!D27</f>
        <v>11268.019896157748</v>
      </c>
      <c r="E9" s="14">
        <f>'1.pielikuma 1.tabula'!E27</f>
        <v>11873.114437631864</v>
      </c>
      <c r="F9" s="15">
        <f>'1.pielikuma 1.tabula'!F27</f>
        <v>11873.114437631864</v>
      </c>
      <c r="G9" s="22">
        <f>'1.pielikuma 1.tabula'!G27</f>
        <v>12413.033345315322</v>
      </c>
      <c r="H9" s="58"/>
      <c r="I9" s="161" t="s">
        <v>268</v>
      </c>
    </row>
    <row r="10" spans="1:9">
      <c r="A10" s="154" t="s">
        <v>21</v>
      </c>
      <c r="B10" s="250" t="s">
        <v>25</v>
      </c>
      <c r="C10" s="14">
        <v>242.62552700000001</v>
      </c>
      <c r="D10" s="15"/>
      <c r="E10" s="14">
        <v>275.59320399999996</v>
      </c>
      <c r="F10" s="15"/>
      <c r="G10" s="22">
        <v>268.95698899999996</v>
      </c>
      <c r="H10" s="15"/>
      <c r="I10" s="162" t="s">
        <v>31</v>
      </c>
    </row>
    <row r="11" spans="1:9" ht="45">
      <c r="A11" s="154" t="s">
        <v>22</v>
      </c>
      <c r="B11" s="250" t="s">
        <v>329</v>
      </c>
      <c r="C11" s="14">
        <v>412.78881691101645</v>
      </c>
      <c r="D11" s="26"/>
      <c r="E11" s="14">
        <v>455.99869738982431</v>
      </c>
      <c r="F11" s="15"/>
      <c r="G11" s="22">
        <v>638.40243825695154</v>
      </c>
      <c r="H11" s="58"/>
      <c r="I11" s="162" t="s">
        <v>331</v>
      </c>
    </row>
    <row r="12" spans="1:9" ht="30">
      <c r="A12" s="153" t="s">
        <v>23</v>
      </c>
      <c r="B12" s="250" t="s">
        <v>330</v>
      </c>
      <c r="C12" s="14">
        <v>1066.6741594219779</v>
      </c>
      <c r="D12" s="26"/>
      <c r="E12" s="14">
        <v>1085.2523670269179</v>
      </c>
      <c r="F12" s="15"/>
      <c r="G12" s="22">
        <v>1129.08826430613</v>
      </c>
      <c r="H12" s="58"/>
      <c r="I12" s="163" t="s">
        <v>332</v>
      </c>
    </row>
    <row r="13" spans="1:9">
      <c r="A13" s="153" t="s">
        <v>24</v>
      </c>
      <c r="B13" s="250" t="s">
        <v>26</v>
      </c>
      <c r="C13" s="14">
        <v>1110.8620929264653</v>
      </c>
      <c r="D13" s="15"/>
      <c r="E13" s="14">
        <f>C12</f>
        <v>1066.6741594219779</v>
      </c>
      <c r="F13" s="15"/>
      <c r="G13" s="22">
        <f>E12</f>
        <v>1085.2523670269179</v>
      </c>
      <c r="H13" s="58"/>
      <c r="I13" s="163" t="s">
        <v>32</v>
      </c>
    </row>
    <row r="14" spans="1:9">
      <c r="A14" s="153" t="s">
        <v>29</v>
      </c>
      <c r="B14" s="250" t="s">
        <v>27</v>
      </c>
      <c r="C14" s="14">
        <v>904.90000000000009</v>
      </c>
      <c r="D14" s="15"/>
      <c r="E14" s="14">
        <f t="shared" ref="E14:E15" si="0">C13</f>
        <v>1110.8620929264653</v>
      </c>
      <c r="F14" s="15"/>
      <c r="G14" s="22">
        <f t="shared" ref="G14:G15" si="1">E13</f>
        <v>1066.6741594219779</v>
      </c>
      <c r="H14" s="15"/>
      <c r="I14" s="163" t="s">
        <v>33</v>
      </c>
    </row>
    <row r="15" spans="1:9">
      <c r="A15" s="153" t="s">
        <v>30</v>
      </c>
      <c r="B15" s="250" t="s">
        <v>28</v>
      </c>
      <c r="C15" s="14">
        <v>731.9</v>
      </c>
      <c r="D15" s="15"/>
      <c r="E15" s="14">
        <f t="shared" si="0"/>
        <v>904.90000000000009</v>
      </c>
      <c r="F15" s="15"/>
      <c r="G15" s="22">
        <f t="shared" si="1"/>
        <v>1110.8620929264653</v>
      </c>
      <c r="H15" s="15"/>
      <c r="I15" s="163" t="s">
        <v>34</v>
      </c>
    </row>
    <row r="16" spans="1:9" ht="6.75" customHeight="1">
      <c r="A16" s="154"/>
      <c r="B16" s="250"/>
      <c r="C16" s="14"/>
      <c r="D16" s="26"/>
      <c r="E16" s="14"/>
      <c r="F16" s="15"/>
      <c r="G16" s="22"/>
      <c r="H16" s="58"/>
      <c r="I16" s="137"/>
    </row>
    <row r="17" spans="1:9" ht="45">
      <c r="A17" s="184" t="s">
        <v>36</v>
      </c>
      <c r="B17" s="250" t="s">
        <v>333</v>
      </c>
      <c r="C17" s="14">
        <f t="shared" ref="C17:G17" si="2">C9-C10-C11-C12+(AVERAGE(C12:C15))</f>
        <v>10499.515455911866</v>
      </c>
      <c r="D17" s="26">
        <f>D9-C10-C11-C12+(AVERAGE(C12:C15))</f>
        <v>10499.515455911866</v>
      </c>
      <c r="E17" s="14">
        <f t="shared" ref="E17" si="3">E9-E10-E11-E12+(AVERAGE(E12:E15))</f>
        <v>11098.19232405896</v>
      </c>
      <c r="F17" s="26">
        <f>F9-E10-E11-E12+(AVERAGE(E12:E15))</f>
        <v>11098.19232405896</v>
      </c>
      <c r="G17" s="22">
        <f t="shared" si="2"/>
        <v>11474.554874672613</v>
      </c>
      <c r="H17" s="58"/>
      <c r="I17" s="137" t="s">
        <v>334</v>
      </c>
    </row>
    <row r="18" spans="1:9" ht="6.75" customHeight="1">
      <c r="A18" s="147"/>
      <c r="B18" s="168"/>
      <c r="C18" s="22"/>
      <c r="D18" s="26"/>
      <c r="E18" s="14"/>
      <c r="F18" s="15"/>
      <c r="G18" s="22"/>
      <c r="H18" s="58"/>
      <c r="I18" s="137"/>
    </row>
    <row r="19" spans="1:9" s="28" customFormat="1">
      <c r="A19" s="153" t="s">
        <v>56</v>
      </c>
      <c r="B19" s="170" t="s">
        <v>38</v>
      </c>
      <c r="C19" s="22">
        <f t="shared" ref="C19:G19" si="4">C22*(C20-C21)/C20</f>
        <v>-39.012302953736821</v>
      </c>
      <c r="D19" s="26"/>
      <c r="E19" s="14">
        <f t="shared" ref="E19" si="5">E22*(E20-E21)/E20</f>
        <v>-46.678216270460283</v>
      </c>
      <c r="F19" s="15"/>
      <c r="G19" s="22">
        <f t="shared" si="4"/>
        <v>-41.107282183325438</v>
      </c>
      <c r="H19" s="58"/>
      <c r="I19" s="137" t="s">
        <v>46</v>
      </c>
    </row>
    <row r="20" spans="1:9">
      <c r="A20" s="147" t="s">
        <v>41</v>
      </c>
      <c r="B20" s="170" t="s">
        <v>39</v>
      </c>
      <c r="C20" s="13">
        <v>7.4348085882373249</v>
      </c>
      <c r="D20" s="15"/>
      <c r="E20" s="14">
        <v>6.9713381203773821</v>
      </c>
      <c r="F20" s="15"/>
      <c r="G20" s="22">
        <v>6.7735462152085066</v>
      </c>
      <c r="H20" s="58"/>
      <c r="I20" s="163" t="s">
        <v>47</v>
      </c>
    </row>
    <row r="21" spans="1:9">
      <c r="A21" s="147" t="s">
        <v>42</v>
      </c>
      <c r="B21" s="170" t="s">
        <v>40</v>
      </c>
      <c r="C21" s="13">
        <v>9.6610156665114477</v>
      </c>
      <c r="D21" s="26"/>
      <c r="E21" s="14">
        <v>9.3834026855769128</v>
      </c>
      <c r="F21" s="15"/>
      <c r="G21" s="22">
        <v>8.7570375812787926</v>
      </c>
      <c r="H21" s="58"/>
      <c r="I21" s="163" t="s">
        <v>48</v>
      </c>
    </row>
    <row r="22" spans="1:9" s="37" customFormat="1">
      <c r="A22" s="154" t="s">
        <v>43</v>
      </c>
      <c r="B22" s="170" t="s">
        <v>44</v>
      </c>
      <c r="C22" s="13">
        <v>130.288421</v>
      </c>
      <c r="D22" s="26"/>
      <c r="E22" s="14">
        <v>134.90916999999999</v>
      </c>
      <c r="F22" s="15"/>
      <c r="G22" s="22">
        <v>140.37977699999999</v>
      </c>
      <c r="H22" s="58"/>
      <c r="I22" s="163" t="s">
        <v>49</v>
      </c>
    </row>
    <row r="23" spans="1:9" ht="6.75" customHeight="1">
      <c r="A23" s="154"/>
      <c r="B23" s="170"/>
      <c r="C23" s="22"/>
      <c r="D23" s="26"/>
      <c r="E23" s="14"/>
      <c r="F23" s="15"/>
      <c r="G23" s="22"/>
      <c r="H23" s="58"/>
      <c r="I23" s="137"/>
    </row>
    <row r="24" spans="1:9" s="37" customFormat="1" ht="45">
      <c r="A24" s="184" t="s">
        <v>335</v>
      </c>
      <c r="B24" s="170" t="s">
        <v>37</v>
      </c>
      <c r="C24" s="22">
        <f t="shared" ref="C24:G24" si="6">C17-C19</f>
        <v>10538.527758865603</v>
      </c>
      <c r="D24" s="26">
        <f>D17-C19</f>
        <v>10538.527758865603</v>
      </c>
      <c r="E24" s="14">
        <f t="shared" si="6"/>
        <v>11144.870540329421</v>
      </c>
      <c r="F24" s="26">
        <f>F17-E19</f>
        <v>11144.870540329421</v>
      </c>
      <c r="G24" s="22">
        <f t="shared" si="6"/>
        <v>11515.662156855939</v>
      </c>
      <c r="H24" s="58"/>
      <c r="I24" s="137" t="s">
        <v>35</v>
      </c>
    </row>
    <row r="25" spans="1:9" ht="6.75" customHeight="1">
      <c r="A25" s="154"/>
      <c r="B25" s="170"/>
      <c r="C25" s="22"/>
      <c r="D25" s="26"/>
      <c r="E25" s="14"/>
      <c r="F25" s="15"/>
      <c r="G25" s="22"/>
      <c r="H25" s="58"/>
      <c r="I25" s="137"/>
    </row>
    <row r="26" spans="1:9" ht="30">
      <c r="A26" s="153" t="s">
        <v>336</v>
      </c>
      <c r="B26" s="170" t="s">
        <v>274</v>
      </c>
      <c r="C26" s="22">
        <f>C27+C28</f>
        <v>115.51100726468576</v>
      </c>
      <c r="D26" s="15">
        <f>C27</f>
        <v>-42.2356597353143</v>
      </c>
      <c r="E26" s="14">
        <f>E27+E28</f>
        <v>20.505236151139158</v>
      </c>
      <c r="F26" s="15">
        <f>E27</f>
        <v>-74.144007848860895</v>
      </c>
      <c r="G26" s="22">
        <f>G27</f>
        <v>-5.8000000000000007</v>
      </c>
      <c r="H26" s="15"/>
      <c r="I26" s="137" t="s">
        <v>50</v>
      </c>
    </row>
    <row r="27" spans="1:9">
      <c r="A27" s="153" t="s">
        <v>229</v>
      </c>
      <c r="B27" s="170" t="s">
        <v>275</v>
      </c>
      <c r="C27" s="22">
        <v>-42.2356597353143</v>
      </c>
      <c r="D27" s="15"/>
      <c r="E27" s="14">
        <v>-74.144007848860895</v>
      </c>
      <c r="F27" s="15"/>
      <c r="G27" s="22">
        <v>-5.8000000000000007</v>
      </c>
      <c r="H27" s="15"/>
      <c r="I27" s="137" t="s">
        <v>50</v>
      </c>
    </row>
    <row r="28" spans="1:9" ht="45">
      <c r="A28" s="153" t="s">
        <v>230</v>
      </c>
      <c r="B28" s="170" t="s">
        <v>338</v>
      </c>
      <c r="C28" s="22">
        <v>157.74666700000006</v>
      </c>
      <c r="D28" s="26">
        <v>0</v>
      </c>
      <c r="E28" s="14">
        <v>94.649244000000053</v>
      </c>
      <c r="F28" s="15">
        <v>0</v>
      </c>
      <c r="G28" s="22" t="s">
        <v>4</v>
      </c>
      <c r="H28" s="58"/>
      <c r="I28" s="137" t="s">
        <v>337</v>
      </c>
    </row>
    <row r="29" spans="1:9" ht="6.75" customHeight="1">
      <c r="A29" s="147"/>
      <c r="B29" s="170"/>
      <c r="C29" s="22"/>
      <c r="D29" s="26"/>
      <c r="E29" s="14"/>
      <c r="F29" s="15"/>
      <c r="G29" s="22"/>
      <c r="H29" s="58"/>
      <c r="I29" s="137"/>
    </row>
    <row r="30" spans="1:9" ht="30">
      <c r="A30" s="147" t="s">
        <v>339</v>
      </c>
      <c r="B30" s="170" t="s">
        <v>273</v>
      </c>
      <c r="C30" s="22">
        <f>C17-C19-C27</f>
        <v>10580.763418600916</v>
      </c>
      <c r="D30" s="15">
        <f>D17-C19-C27</f>
        <v>10580.763418600916</v>
      </c>
      <c r="E30" s="22">
        <f>E17-E19-E27</f>
        <v>11219.014548178282</v>
      </c>
      <c r="F30" s="15">
        <f>F17-E19-E27</f>
        <v>11219.014548178282</v>
      </c>
      <c r="G30" s="22">
        <f>G17-G19-G27</f>
        <v>11521.462156855938</v>
      </c>
      <c r="H30" s="15"/>
      <c r="I30" s="137" t="s">
        <v>289</v>
      </c>
    </row>
    <row r="31" spans="1:9" ht="45">
      <c r="A31" s="147" t="s">
        <v>340</v>
      </c>
      <c r="B31" s="170" t="s">
        <v>276</v>
      </c>
      <c r="C31" s="22">
        <f t="shared" ref="C31" si="7">C17-C19-C26</f>
        <v>10423.016751600917</v>
      </c>
      <c r="D31" s="15">
        <f>D17-C19-D26</f>
        <v>10580.763418600916</v>
      </c>
      <c r="E31" s="22">
        <f t="shared" ref="E31" si="8">E17-E19-E26</f>
        <v>11124.365304178282</v>
      </c>
      <c r="F31" s="15">
        <f>F17-E19-F26</f>
        <v>11219.014548178282</v>
      </c>
      <c r="G31" s="22">
        <f t="shared" ref="G31" si="9">G17-G19-G26</f>
        <v>11521.462156855938</v>
      </c>
      <c r="H31" s="15"/>
      <c r="I31" s="137" t="s">
        <v>286</v>
      </c>
    </row>
    <row r="32" spans="1:9" ht="30">
      <c r="A32" s="171" t="s">
        <v>341</v>
      </c>
      <c r="B32" s="170" t="s">
        <v>51</v>
      </c>
      <c r="C32" s="22">
        <f>(C30-10162.8)/10162.8*100</f>
        <v>4.1126797595241182</v>
      </c>
      <c r="D32" s="15">
        <f>(D30-10162.8)/10162.8*100</f>
        <v>4.1126797595241182</v>
      </c>
      <c r="E32" s="14">
        <f>(E30-$C$17)/$C$17*100</f>
        <v>6.8526885387010381</v>
      </c>
      <c r="F32" s="15">
        <f>(F30-$D$17)/$D$17*100</f>
        <v>6.8526885387010381</v>
      </c>
      <c r="G32" s="22">
        <f>(G30-$E$17)/$E$17*100</f>
        <v>3.8138628385399458</v>
      </c>
      <c r="H32" s="15"/>
      <c r="I32" s="137" t="s">
        <v>287</v>
      </c>
    </row>
    <row r="33" spans="1:9" ht="30">
      <c r="A33" s="171" t="s">
        <v>342</v>
      </c>
      <c r="B33" s="170" t="s">
        <v>291</v>
      </c>
      <c r="C33" s="22">
        <f>(C31-10203.6)/10203.6*100</f>
        <v>2.1503856638923176</v>
      </c>
      <c r="D33" s="15">
        <f>(D31-10203.6)/10203.6*100</f>
        <v>3.6963759712348185</v>
      </c>
      <c r="E33" s="14">
        <f>(E31-$C$24)/$C$24*100</f>
        <v>5.5590074697088463</v>
      </c>
      <c r="F33" s="15">
        <f>(F31-$D$24)/$D$24*100</f>
        <v>6.4571333385748826</v>
      </c>
      <c r="G33" s="22">
        <f>(G31-$E$24)/$E$24*100</f>
        <v>3.3790577931234163</v>
      </c>
      <c r="H33" s="15"/>
      <c r="I33" s="137" t="s">
        <v>288</v>
      </c>
    </row>
    <row r="34" spans="1:9" ht="6.75" customHeight="1">
      <c r="A34" s="147"/>
      <c r="B34" s="170"/>
      <c r="C34" s="22"/>
      <c r="D34" s="26"/>
      <c r="E34" s="14"/>
      <c r="F34" s="15"/>
      <c r="G34" s="22"/>
      <c r="H34" s="58"/>
      <c r="I34" s="137"/>
    </row>
    <row r="35" spans="1:9">
      <c r="A35" s="146" t="s">
        <v>53</v>
      </c>
      <c r="B35" s="170" t="s">
        <v>278</v>
      </c>
      <c r="C35" s="13">
        <v>3.1098998926652115</v>
      </c>
      <c r="D35" s="26"/>
      <c r="E35" s="14">
        <v>2.7493656148651837</v>
      </c>
      <c r="F35" s="26"/>
      <c r="G35" s="22">
        <v>2.5473957515858388</v>
      </c>
      <c r="H35" s="26"/>
      <c r="I35" s="137" t="s">
        <v>277</v>
      </c>
    </row>
    <row r="36" spans="1:9" ht="6.75" customHeight="1">
      <c r="A36" s="147"/>
      <c r="B36" s="170"/>
      <c r="C36" s="22"/>
      <c r="D36" s="26"/>
      <c r="E36" s="14"/>
      <c r="F36" s="15"/>
      <c r="G36" s="22"/>
      <c r="H36" s="58"/>
      <c r="I36" s="137"/>
    </row>
    <row r="37" spans="1:9" ht="30">
      <c r="A37" s="169" t="s">
        <v>343</v>
      </c>
      <c r="B37" s="170" t="s">
        <v>52</v>
      </c>
      <c r="C37" s="22">
        <f t="shared" ref="C37:G37" si="10">(1+C32/100)/(1+C35/100)*100-100</f>
        <v>0.97253500187932218</v>
      </c>
      <c r="D37" s="26"/>
      <c r="E37" s="14">
        <f t="shared" ref="E37" si="11">(1+E32/100)/(1+E35/100)*100-100</f>
        <v>3.9935262853264959</v>
      </c>
      <c r="F37" s="15"/>
      <c r="G37" s="22">
        <f t="shared" si="10"/>
        <v>1.2350065817585971</v>
      </c>
      <c r="H37" s="58"/>
      <c r="I37" s="137" t="s">
        <v>279</v>
      </c>
    </row>
    <row r="38" spans="1:9" s="37" customFormat="1" ht="30">
      <c r="A38" s="184" t="s">
        <v>344</v>
      </c>
      <c r="B38" s="170" t="s">
        <v>290</v>
      </c>
      <c r="C38" s="22">
        <f t="shared" ref="C38:G38" si="12">(1+C33/100)/(1+C35/100)*100-100</f>
        <v>-0.93057429962760807</v>
      </c>
      <c r="D38" s="26">
        <f>(1+D33/100)/(1+C35/100)*100-100</f>
        <v>0.56878736103915628</v>
      </c>
      <c r="E38" s="14">
        <f t="shared" ref="E38" si="13">(1+E33/100)/(1+E35/100)*100-100</f>
        <v>2.7344615103270087</v>
      </c>
      <c r="F38" s="26">
        <f>(1+F33/100)/(1+E35/100)*100-100</f>
        <v>3.6085553438913536</v>
      </c>
      <c r="G38" s="22">
        <f t="shared" si="12"/>
        <v>0.81100259586523293</v>
      </c>
      <c r="H38" s="58"/>
      <c r="I38" s="137" t="s">
        <v>280</v>
      </c>
    </row>
    <row r="39" spans="1:9" s="37" customFormat="1" ht="6.75" customHeight="1">
      <c r="A39" s="154"/>
      <c r="B39" s="170"/>
      <c r="C39" s="22"/>
      <c r="D39" s="26"/>
      <c r="E39" s="14"/>
      <c r="F39" s="15"/>
      <c r="G39" s="22"/>
      <c r="H39" s="58"/>
      <c r="I39" s="137"/>
    </row>
    <row r="40" spans="1:9" s="37" customFormat="1" ht="30">
      <c r="A40" s="184" t="s">
        <v>54</v>
      </c>
      <c r="B40" s="170" t="s">
        <v>55</v>
      </c>
      <c r="C40" s="22">
        <v>3.044954376555753</v>
      </c>
      <c r="D40" s="26"/>
      <c r="E40" s="14">
        <v>3.1003322306114454</v>
      </c>
      <c r="F40" s="15"/>
      <c r="G40" s="22">
        <v>3.1011814006860186</v>
      </c>
      <c r="H40" s="58"/>
      <c r="I40" s="137" t="s">
        <v>5</v>
      </c>
    </row>
    <row r="41" spans="1:9" s="37" customFormat="1" ht="30">
      <c r="A41" s="153" t="s">
        <v>57</v>
      </c>
      <c r="B41" s="170" t="s">
        <v>270</v>
      </c>
      <c r="C41" s="22">
        <v>2.3094160298991282</v>
      </c>
      <c r="D41" s="26"/>
      <c r="E41" s="14">
        <v>2.9754896040739442</v>
      </c>
      <c r="F41" s="15"/>
      <c r="G41" s="22">
        <v>3.8813300050246711</v>
      </c>
      <c r="H41" s="58"/>
      <c r="I41" s="137" t="s">
        <v>269</v>
      </c>
    </row>
    <row r="42" spans="1:9" s="37" customFormat="1" ht="6.75" customHeight="1">
      <c r="A42" s="154"/>
      <c r="B42" s="170"/>
      <c r="C42" s="22"/>
      <c r="D42" s="26"/>
      <c r="E42" s="14"/>
      <c r="F42" s="15"/>
      <c r="G42" s="22"/>
      <c r="H42" s="58"/>
      <c r="I42" s="137"/>
    </row>
    <row r="43" spans="1:9" s="37" customFormat="1" ht="30">
      <c r="A43" s="169" t="s">
        <v>295</v>
      </c>
      <c r="B43" s="170" t="s">
        <v>59</v>
      </c>
      <c r="C43" s="174">
        <f>(C41-C38)*(1+C35%)*10203.6/C8</f>
        <v>1.1052776091901237</v>
      </c>
      <c r="D43" s="15">
        <f>(C41-D38)*(1+C35%)*10203.6/C8</f>
        <v>0.59379124563200691</v>
      </c>
      <c r="E43" s="174">
        <f t="shared" ref="E43:G43" si="14">(E41-E38)*(1+E35%)*C24/E8</f>
        <v>7.9962111288379989E-2</v>
      </c>
      <c r="F43" s="15">
        <f>(E41-F38)*(1+E35%)*D24/E8</f>
        <v>-0.21002229388782148</v>
      </c>
      <c r="G43" s="160">
        <f t="shared" si="14"/>
        <v>1.0188302615798839</v>
      </c>
      <c r="H43" s="15"/>
      <c r="I43" s="137" t="s">
        <v>70</v>
      </c>
    </row>
    <row r="44" spans="1:9" ht="30">
      <c r="A44" s="154" t="s">
        <v>296</v>
      </c>
      <c r="B44" s="168" t="s">
        <v>272</v>
      </c>
      <c r="C44" s="22">
        <v>1.01</v>
      </c>
      <c r="D44" s="15">
        <v>0.78</v>
      </c>
      <c r="E44" s="14">
        <f t="shared" ref="E44" si="15">C43+E43</f>
        <v>1.1852397204785037</v>
      </c>
      <c r="F44" s="15">
        <f t="shared" ref="F44" si="16">D43+F43</f>
        <v>0.38376895174418546</v>
      </c>
      <c r="G44" s="22">
        <f t="shared" ref="G44" si="17">E43+G43</f>
        <v>1.0987923728682638</v>
      </c>
      <c r="H44" s="58"/>
      <c r="I44" s="137" t="s">
        <v>271</v>
      </c>
    </row>
    <row r="45" spans="1:9" ht="50.25" customHeight="1">
      <c r="A45" s="147" t="s">
        <v>297</v>
      </c>
      <c r="B45" s="168" t="s">
        <v>64</v>
      </c>
      <c r="C45" s="22">
        <v>11608.844139681967</v>
      </c>
      <c r="D45" s="26">
        <v>11451.15007628734</v>
      </c>
      <c r="E45" s="14">
        <v>11890.894068706601</v>
      </c>
      <c r="F45" s="15">
        <v>11796.244824706602</v>
      </c>
      <c r="G45" s="22">
        <v>12763.934141288941</v>
      </c>
      <c r="H45" s="58"/>
      <c r="I45" s="137" t="s">
        <v>71</v>
      </c>
    </row>
    <row r="46" spans="1:9" ht="6.75" customHeight="1">
      <c r="A46" s="147"/>
      <c r="B46" s="170"/>
      <c r="C46" s="22"/>
      <c r="D46" s="26"/>
      <c r="E46" s="14"/>
      <c r="F46" s="15"/>
      <c r="G46" s="22"/>
      <c r="H46" s="58"/>
      <c r="I46" s="137"/>
    </row>
    <row r="47" spans="1:9">
      <c r="A47" s="153" t="s">
        <v>298</v>
      </c>
      <c r="B47" s="168" t="s">
        <v>65</v>
      </c>
      <c r="C47" s="22">
        <v>11043.461784271232</v>
      </c>
      <c r="D47" s="26"/>
      <c r="E47" s="14">
        <v>11791.887608716514</v>
      </c>
      <c r="F47" s="15"/>
      <c r="G47" s="22">
        <v>12280.573767436526</v>
      </c>
      <c r="H47" s="58"/>
      <c r="I47" s="137" t="s">
        <v>72</v>
      </c>
    </row>
    <row r="48" spans="1:9" ht="30">
      <c r="A48" s="153" t="s">
        <v>299</v>
      </c>
      <c r="B48" s="168" t="s">
        <v>66</v>
      </c>
      <c r="C48" s="22">
        <f>'1.pielikuma 2.tabula'!C8</f>
        <v>9038.2315129999988</v>
      </c>
      <c r="D48" s="26"/>
      <c r="E48" s="14">
        <f>'1.pielikuma 2.tabula'!E8</f>
        <v>9734.9162090000027</v>
      </c>
      <c r="F48" s="15"/>
      <c r="G48" s="22">
        <f>'1.pielikuma 2.tabula'!G8</f>
        <v>9822.9737210000003</v>
      </c>
      <c r="H48" s="58"/>
      <c r="I48" s="137" t="s">
        <v>73</v>
      </c>
    </row>
    <row r="49" spans="1:9">
      <c r="A49" s="153" t="s">
        <v>145</v>
      </c>
      <c r="B49" s="168" t="s">
        <v>67</v>
      </c>
      <c r="C49" s="22">
        <f>'1.pielikuma 2.tabula'!C9</f>
        <v>-61.386196522275895</v>
      </c>
      <c r="D49" s="26"/>
      <c r="E49" s="14">
        <f>'1.pielikuma 2.tabula'!E9</f>
        <v>-30.26412741846616</v>
      </c>
      <c r="F49" s="15"/>
      <c r="G49" s="22">
        <f>'1.pielikuma 2.tabula'!G9</f>
        <v>-36.082311463410406</v>
      </c>
      <c r="H49" s="58"/>
      <c r="I49" s="161" t="s">
        <v>74</v>
      </c>
    </row>
    <row r="50" spans="1:9" ht="45">
      <c r="A50" s="153" t="s">
        <v>60</v>
      </c>
      <c r="B50" s="168" t="s">
        <v>68</v>
      </c>
      <c r="C50" s="22">
        <f>'1.pielikuma 2.tabula'!C10</f>
        <v>4.1608209999999417</v>
      </c>
      <c r="D50" s="26"/>
      <c r="E50" s="14">
        <f>'1.pielikuma 2.tabula'!E10</f>
        <v>-9.7264510000000541</v>
      </c>
      <c r="F50" s="15"/>
      <c r="G50" s="22">
        <f>'1.pielikuma 2.tabula'!G10</f>
        <v>-15.969132599999966</v>
      </c>
      <c r="H50" s="58"/>
      <c r="I50" s="161" t="s">
        <v>75</v>
      </c>
    </row>
    <row r="51" spans="1:9">
      <c r="A51" s="153" t="s">
        <v>61</v>
      </c>
      <c r="B51" s="168" t="s">
        <v>69</v>
      </c>
      <c r="C51" s="22">
        <f>'1.pielikuma 2.tabula'!C11</f>
        <v>9.2444376357610025</v>
      </c>
      <c r="D51" s="26"/>
      <c r="E51" s="14">
        <f>'1.pielikuma 2.tabula'!E11</f>
        <v>12.797952503114679</v>
      </c>
      <c r="F51" s="15"/>
      <c r="G51" s="22">
        <f>'1.pielikuma 2.tabula'!G11</f>
        <v>313.03826733363968</v>
      </c>
      <c r="H51" s="58"/>
      <c r="I51" s="161" t="s">
        <v>76</v>
      </c>
    </row>
    <row r="52" spans="1:9" ht="32.25" customHeight="1" thickBot="1">
      <c r="A52" s="194" t="s">
        <v>345</v>
      </c>
      <c r="B52" s="195" t="s">
        <v>236</v>
      </c>
      <c r="C52" s="197">
        <f t="shared" ref="C52" si="18">C48-((C47-C45)-C49-C50-C51)</f>
        <v>9555.632930524218</v>
      </c>
      <c r="D52" s="198">
        <f>C48-((C47-D45)-C49-C50-C51)</f>
        <v>9397.938867129591</v>
      </c>
      <c r="E52" s="222">
        <f t="shared" ref="E52:G52" si="19">E48-((E47-E45)-E49-E50-E51)</f>
        <v>9806.7300430747382</v>
      </c>
      <c r="F52" s="196">
        <f>E48-((E47-F45)-E49-E50-E51)</f>
        <v>9712.0807990747398</v>
      </c>
      <c r="G52" s="197">
        <f t="shared" si="19"/>
        <v>10567.320918122645</v>
      </c>
      <c r="H52" s="196"/>
      <c r="I52" s="200" t="s">
        <v>151</v>
      </c>
    </row>
    <row r="53" spans="1:9" ht="26.25">
      <c r="A53" s="19" t="s">
        <v>8</v>
      </c>
      <c r="B53" s="9"/>
      <c r="I53" s="20" t="s">
        <v>9</v>
      </c>
    </row>
  </sheetData>
  <dataConsolidate/>
  <pageMargins left="0.55118110236220474" right="0.55118110236220474" top="0.98425196850393704" bottom="0.98425196850393704" header="0.31496062992125984" footer="0.31496062992125984"/>
  <pageSetup scale="40" orientation="landscape" r:id="rId1"/>
  <headerFooter>
    <oddHeader>&amp;L&amp;"Times New Roman,Обычный"Fiskālās disciplīnas padomes ziņojums par pagaidu budžetu 2019. gadam
Fiscal discipline surveillance report on 2019 interim budget &amp;R1. pielikums
Annex 1</oddHeader>
  </headerFooter>
  <ignoredErrors>
    <ignoredError sqref="A47:A51 A8:A9 A35 A41" numberStoredAsText="1"/>
    <ignoredError sqref="E14 E13 G14 G13 D17:E17 F17 D24:E24 F24 D26:E26 D30:D31 F30:F31 D38:E38 F38 F43 D52:E52 F52 E30:E3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zoomScale="85" zoomScaleNormal="85" workbookViewId="0">
      <selection activeCell="A5" sqref="A5"/>
    </sheetView>
  </sheetViews>
  <sheetFormatPr defaultColWidth="9.140625" defaultRowHeight="15"/>
  <cols>
    <col min="1" max="1" width="30.7109375" style="7" customWidth="1"/>
    <col min="2" max="2" width="53.28515625" style="7" customWidth="1"/>
    <col min="3" max="3" width="10.42578125" style="7" customWidth="1"/>
    <col min="4" max="4" width="11.28515625" style="7" customWidth="1"/>
    <col min="5" max="5" width="10.28515625" style="7" customWidth="1"/>
    <col min="6" max="6" width="12.42578125" style="7" customWidth="1"/>
    <col min="7" max="7" width="53.28515625" style="7" customWidth="1"/>
    <col min="8" max="16384" width="9.140625" style="7"/>
  </cols>
  <sheetData>
    <row r="1" spans="1:7" ht="15.75">
      <c r="A1" s="6" t="s">
        <v>98</v>
      </c>
      <c r="B1" s="6"/>
      <c r="C1" s="6"/>
      <c r="D1" s="6"/>
      <c r="E1" s="6"/>
      <c r="F1" s="6"/>
      <c r="G1" s="8" t="s">
        <v>358</v>
      </c>
    </row>
    <row r="2" spans="1:7" ht="15.75">
      <c r="A2" s="6" t="s">
        <v>99</v>
      </c>
      <c r="B2" s="6"/>
      <c r="C2" s="244"/>
      <c r="D2" s="6"/>
      <c r="E2" s="244"/>
      <c r="F2" s="6"/>
      <c r="G2" s="8" t="s">
        <v>359</v>
      </c>
    </row>
    <row r="3" spans="1:7" customFormat="1" ht="15.75">
      <c r="A3" s="10" t="s">
        <v>2</v>
      </c>
      <c r="B3" s="6"/>
      <c r="C3" s="10"/>
      <c r="D3" s="10"/>
      <c r="E3" s="10"/>
      <c r="F3" s="10"/>
    </row>
    <row r="4" spans="1:7" customFormat="1" ht="15.75">
      <c r="A4" s="10" t="s">
        <v>3</v>
      </c>
      <c r="B4" s="6"/>
      <c r="C4" s="10"/>
      <c r="D4" s="10"/>
      <c r="E4" s="10"/>
      <c r="F4" s="10"/>
    </row>
    <row r="5" spans="1:7" ht="6.75" customHeight="1"/>
    <row r="6" spans="1:7">
      <c r="A6" s="46" t="s">
        <v>150</v>
      </c>
      <c r="B6" s="44" t="s">
        <v>148</v>
      </c>
      <c r="C6" s="110">
        <v>2019</v>
      </c>
      <c r="D6" s="65"/>
      <c r="E6" s="111">
        <v>2020</v>
      </c>
      <c r="F6" s="245"/>
      <c r="G6" s="246" t="s">
        <v>149</v>
      </c>
    </row>
    <row r="7" spans="1:7" ht="45">
      <c r="A7" s="47"/>
      <c r="B7" s="45"/>
      <c r="C7" s="243" t="s">
        <v>350</v>
      </c>
      <c r="D7" s="3" t="s">
        <v>351</v>
      </c>
      <c r="E7" s="242" t="s">
        <v>350</v>
      </c>
      <c r="F7" s="3" t="s">
        <v>351</v>
      </c>
      <c r="G7" s="45"/>
    </row>
    <row r="8" spans="1:7" ht="30">
      <c r="A8" s="33" t="s">
        <v>221</v>
      </c>
      <c r="B8" s="66" t="s">
        <v>206</v>
      </c>
      <c r="C8" s="103">
        <v>7895.1682659999997</v>
      </c>
      <c r="D8" s="106"/>
      <c r="E8" s="113">
        <v>8327.8737610000007</v>
      </c>
      <c r="F8" s="106"/>
      <c r="G8" s="63" t="s">
        <v>239</v>
      </c>
    </row>
    <row r="9" spans="1:7" ht="30">
      <c r="A9" s="34" t="s">
        <v>247</v>
      </c>
      <c r="B9" s="67" t="s">
        <v>207</v>
      </c>
      <c r="C9" s="181">
        <f>C10+C16+C21+C24+C23+C25+C26</f>
        <v>-140.885457</v>
      </c>
      <c r="D9" s="181"/>
      <c r="E9" s="183">
        <f>E10+E16+E21+E24+E23+E25+E26</f>
        <v>-120.646062</v>
      </c>
      <c r="F9" s="181"/>
      <c r="G9" s="61" t="s">
        <v>100</v>
      </c>
    </row>
    <row r="10" spans="1:7" ht="30">
      <c r="A10" s="34" t="s">
        <v>284</v>
      </c>
      <c r="B10" s="68" t="s">
        <v>101</v>
      </c>
      <c r="C10" s="102">
        <f t="shared" ref="C10:E10" si="0">C11+C12+C13+C14+C15</f>
        <v>-3.9765329999999985</v>
      </c>
      <c r="D10" s="102"/>
      <c r="E10" s="112">
        <f t="shared" si="0"/>
        <v>7.0667899999999992</v>
      </c>
      <c r="F10" s="102"/>
      <c r="G10" s="63" t="s">
        <v>102</v>
      </c>
    </row>
    <row r="11" spans="1:7" ht="30">
      <c r="A11" s="32" t="s">
        <v>215</v>
      </c>
      <c r="B11" s="69" t="s">
        <v>103</v>
      </c>
      <c r="C11" s="103">
        <v>-10.539904999999999</v>
      </c>
      <c r="D11" s="103"/>
      <c r="E11" s="113">
        <v>-8.7789819999999992</v>
      </c>
      <c r="F11" s="103"/>
      <c r="G11" s="62" t="s">
        <v>104</v>
      </c>
    </row>
    <row r="12" spans="1:7" ht="30">
      <c r="A12" s="33" t="s">
        <v>216</v>
      </c>
      <c r="B12" s="69" t="s">
        <v>105</v>
      </c>
      <c r="C12" s="103">
        <v>-1.9266989999999999</v>
      </c>
      <c r="D12" s="103"/>
      <c r="E12" s="113">
        <v>-2.2176930000000001</v>
      </c>
      <c r="F12" s="103"/>
      <c r="G12" s="62" t="s">
        <v>106</v>
      </c>
    </row>
    <row r="13" spans="1:7" ht="30">
      <c r="A13" s="33" t="s">
        <v>217</v>
      </c>
      <c r="B13" s="69" t="s">
        <v>107</v>
      </c>
      <c r="C13" s="103">
        <v>8.0010110000000001</v>
      </c>
      <c r="D13" s="103"/>
      <c r="E13" s="113">
        <v>17.574404999999999</v>
      </c>
      <c r="F13" s="103"/>
      <c r="G13" s="62" t="s">
        <v>108</v>
      </c>
    </row>
    <row r="14" spans="1:7" ht="45">
      <c r="A14" s="32" t="s">
        <v>218</v>
      </c>
      <c r="B14" s="69" t="s">
        <v>282</v>
      </c>
      <c r="C14" s="103">
        <v>0</v>
      </c>
      <c r="D14" s="103"/>
      <c r="E14" s="113">
        <v>0</v>
      </c>
      <c r="F14" s="103"/>
      <c r="G14" s="62" t="s">
        <v>281</v>
      </c>
    </row>
    <row r="15" spans="1:7" ht="30">
      <c r="A15" s="32" t="s">
        <v>283</v>
      </c>
      <c r="B15" s="69" t="s">
        <v>109</v>
      </c>
      <c r="C15" s="103">
        <v>0.48905999999999999</v>
      </c>
      <c r="D15" s="103"/>
      <c r="E15" s="113">
        <v>0.48905999999999999</v>
      </c>
      <c r="F15" s="103"/>
      <c r="G15" s="62" t="s">
        <v>110</v>
      </c>
    </row>
    <row r="16" spans="1:7" ht="48" customHeight="1">
      <c r="A16" s="33" t="s">
        <v>246</v>
      </c>
      <c r="B16" s="68" t="s">
        <v>111</v>
      </c>
      <c r="C16" s="102">
        <f t="shared" ref="C16" si="1">C17+C18+C19+C20</f>
        <v>-51.521225999999999</v>
      </c>
      <c r="D16" s="102"/>
      <c r="E16" s="112">
        <f t="shared" ref="E16" si="2">E17+E18+E19+E20</f>
        <v>-29.725372999999998</v>
      </c>
      <c r="F16" s="102"/>
      <c r="G16" s="63" t="s">
        <v>112</v>
      </c>
    </row>
    <row r="17" spans="1:7" ht="30">
      <c r="A17" s="32" t="s">
        <v>21</v>
      </c>
      <c r="B17" s="69" t="s">
        <v>210</v>
      </c>
      <c r="C17" s="103">
        <v>-17.477558999999999</v>
      </c>
      <c r="D17" s="103"/>
      <c r="E17" s="113">
        <v>-8.6443589999999997</v>
      </c>
      <c r="F17" s="103"/>
      <c r="G17" s="62" t="s">
        <v>240</v>
      </c>
    </row>
    <row r="18" spans="1:7" ht="30">
      <c r="A18" s="32" t="s">
        <v>22</v>
      </c>
      <c r="B18" s="69" t="s">
        <v>211</v>
      </c>
      <c r="C18" s="103">
        <v>-2.5450589999999997</v>
      </c>
      <c r="D18" s="103"/>
      <c r="E18" s="113">
        <v>-2.0636660000000004</v>
      </c>
      <c r="F18" s="103"/>
      <c r="G18" s="62" t="s">
        <v>241</v>
      </c>
    </row>
    <row r="19" spans="1:7" ht="30">
      <c r="A19" s="32" t="s">
        <v>208</v>
      </c>
      <c r="B19" s="69" t="s">
        <v>212</v>
      </c>
      <c r="C19" s="103">
        <v>-0.10406</v>
      </c>
      <c r="D19" s="103"/>
      <c r="E19" s="113">
        <v>0.28156300000000001</v>
      </c>
      <c r="F19" s="103"/>
      <c r="G19" s="62" t="s">
        <v>242</v>
      </c>
    </row>
    <row r="20" spans="1:7" ht="45">
      <c r="A20" s="32" t="s">
        <v>209</v>
      </c>
      <c r="B20" s="69" t="s">
        <v>213</v>
      </c>
      <c r="C20" s="103">
        <v>-31.394548</v>
      </c>
      <c r="D20" s="103"/>
      <c r="E20" s="113">
        <v>-19.298911</v>
      </c>
      <c r="F20" s="103"/>
      <c r="G20" s="62" t="s">
        <v>243</v>
      </c>
    </row>
    <row r="21" spans="1:7" ht="62.25" customHeight="1">
      <c r="A21" s="33" t="s">
        <v>86</v>
      </c>
      <c r="B21" s="68" t="s">
        <v>113</v>
      </c>
      <c r="C21" s="103">
        <v>4.5894159999999999</v>
      </c>
      <c r="D21" s="103"/>
      <c r="E21" s="113">
        <v>4.5698469999999993</v>
      </c>
      <c r="F21" s="103"/>
      <c r="G21" s="63" t="s">
        <v>114</v>
      </c>
    </row>
    <row r="22" spans="1:7" ht="75" hidden="1">
      <c r="A22" s="33" t="s">
        <v>87</v>
      </c>
      <c r="B22" s="68" t="s">
        <v>115</v>
      </c>
      <c r="C22" s="71">
        <v>0</v>
      </c>
      <c r="D22" s="71"/>
      <c r="E22" s="105">
        <v>0</v>
      </c>
      <c r="F22" s="71"/>
      <c r="G22" s="63" t="s">
        <v>116</v>
      </c>
    </row>
    <row r="23" spans="1:7" ht="30" hidden="1">
      <c r="A23" s="33" t="s">
        <v>45</v>
      </c>
      <c r="B23" s="68" t="s">
        <v>117</v>
      </c>
      <c r="C23" s="71">
        <v>0</v>
      </c>
      <c r="D23" s="71"/>
      <c r="E23" s="105">
        <v>0</v>
      </c>
      <c r="F23" s="71"/>
      <c r="G23" s="63" t="s">
        <v>118</v>
      </c>
    </row>
    <row r="24" spans="1:7" ht="45">
      <c r="A24" s="33" t="s">
        <v>88</v>
      </c>
      <c r="B24" s="68" t="s">
        <v>119</v>
      </c>
      <c r="C24" s="103">
        <v>-23.903451</v>
      </c>
      <c r="D24" s="103"/>
      <c r="E24" s="113">
        <v>-65.256737999999999</v>
      </c>
      <c r="F24" s="103"/>
      <c r="G24" s="63" t="s">
        <v>120</v>
      </c>
    </row>
    <row r="25" spans="1:7" ht="30">
      <c r="A25" s="33" t="s">
        <v>214</v>
      </c>
      <c r="B25" s="68" t="s">
        <v>121</v>
      </c>
      <c r="C25" s="101">
        <v>-17.198668000000001</v>
      </c>
      <c r="D25" s="71"/>
      <c r="E25" s="114">
        <v>-21.032657</v>
      </c>
      <c r="F25" s="71"/>
      <c r="G25" s="63" t="s">
        <v>122</v>
      </c>
    </row>
    <row r="26" spans="1:7" ht="30">
      <c r="A26" s="33" t="s">
        <v>53</v>
      </c>
      <c r="B26" s="68" t="s">
        <v>123</v>
      </c>
      <c r="C26" s="101">
        <v>-48.874995000000006</v>
      </c>
      <c r="D26" s="101"/>
      <c r="E26" s="114">
        <v>-16.267931000000001</v>
      </c>
      <c r="F26" s="101"/>
      <c r="G26" s="63" t="s">
        <v>124</v>
      </c>
    </row>
    <row r="27" spans="1:7" ht="61.5" hidden="1" customHeight="1">
      <c r="A27" s="33" t="s">
        <v>219</v>
      </c>
      <c r="B27" s="66" t="s">
        <v>125</v>
      </c>
      <c r="C27" s="71">
        <v>0</v>
      </c>
      <c r="D27" s="71">
        <v>0</v>
      </c>
      <c r="E27" s="105">
        <v>0</v>
      </c>
      <c r="F27" s="71">
        <v>0</v>
      </c>
      <c r="G27" s="63" t="s">
        <v>126</v>
      </c>
    </row>
    <row r="28" spans="1:7" ht="104.25" hidden="1" customHeight="1">
      <c r="A28" s="33" t="s">
        <v>220</v>
      </c>
      <c r="B28" s="38" t="s">
        <v>127</v>
      </c>
      <c r="C28" s="71">
        <v>0</v>
      </c>
      <c r="D28" s="71"/>
      <c r="E28" s="105">
        <v>0</v>
      </c>
      <c r="F28" s="71"/>
      <c r="G28" s="63" t="s">
        <v>128</v>
      </c>
    </row>
    <row r="29" spans="1:7" ht="5.25" customHeight="1">
      <c r="A29" s="32"/>
      <c r="B29" s="39"/>
      <c r="C29" s="182"/>
      <c r="D29" s="182"/>
      <c r="E29" s="232"/>
      <c r="F29" s="182"/>
      <c r="G29" s="64"/>
    </row>
    <row r="30" spans="1:7" ht="45">
      <c r="A30" s="33" t="s">
        <v>57</v>
      </c>
      <c r="B30" s="66" t="s">
        <v>222</v>
      </c>
      <c r="C30" s="103">
        <v>1220.6491940000001</v>
      </c>
      <c r="D30" s="103"/>
      <c r="E30" s="113">
        <v>1306.846029</v>
      </c>
      <c r="F30" s="103"/>
      <c r="G30" s="63" t="s">
        <v>244</v>
      </c>
    </row>
    <row r="31" spans="1:7" ht="32.25" customHeight="1">
      <c r="A31" s="33" t="s">
        <v>58</v>
      </c>
      <c r="B31" s="66" t="s">
        <v>223</v>
      </c>
      <c r="C31" s="103">
        <v>239.87668400000001</v>
      </c>
      <c r="D31" s="103"/>
      <c r="E31" s="113">
        <v>274.87668400000001</v>
      </c>
      <c r="F31" s="103"/>
      <c r="G31" s="63" t="s">
        <v>245</v>
      </c>
    </row>
    <row r="32" spans="1:7" ht="5.25" customHeight="1">
      <c r="A32" s="32"/>
      <c r="B32" s="39"/>
      <c r="C32" s="64"/>
      <c r="D32" s="64"/>
      <c r="E32" s="97"/>
      <c r="F32" s="64"/>
      <c r="G32" s="64"/>
    </row>
    <row r="33" spans="1:7" ht="28.5">
      <c r="A33" s="53" t="s">
        <v>224</v>
      </c>
      <c r="B33" s="70" t="s">
        <v>155</v>
      </c>
      <c r="C33" s="104">
        <f t="shared" ref="C33:E33" si="3">C8+C9+C30+C31</f>
        <v>9214.8086870000006</v>
      </c>
      <c r="D33" s="104">
        <f>C33+D28</f>
        <v>9214.8086870000006</v>
      </c>
      <c r="E33" s="115">
        <f t="shared" si="3"/>
        <v>9788.950412000002</v>
      </c>
      <c r="F33" s="104">
        <f>E33+F28</f>
        <v>9788.950412000002</v>
      </c>
      <c r="G33" s="48" t="s">
        <v>266</v>
      </c>
    </row>
    <row r="34" spans="1:7" ht="25.5">
      <c r="A34" s="40" t="s">
        <v>8</v>
      </c>
      <c r="B34" s="40"/>
      <c r="C34" s="40"/>
      <c r="D34" s="40"/>
      <c r="E34" s="40"/>
      <c r="F34" s="40"/>
      <c r="G34" s="41" t="s">
        <v>9</v>
      </c>
    </row>
    <row r="35" spans="1:7">
      <c r="B35" s="42"/>
      <c r="C35" s="42"/>
      <c r="D35" s="42"/>
      <c r="E35" s="42"/>
      <c r="F35" s="42"/>
    </row>
  </sheetData>
  <pageMargins left="0.55118110236220474" right="0.55118110236220474" top="0.98425196850393704" bottom="0.98425196850393704" header="0.31496062992125984" footer="0.31496062992125984"/>
  <pageSetup scale="51" orientation="portrait" r:id="rId1"/>
  <headerFooter>
    <oddHeader>&amp;L&amp;"Times New Roman,Обычный"Fiskālās disciplīnas padomes ziņojums par pagaidu budžetu 2019. gadam
Fiscal discipline surveillance report on 2019 interim budget &amp;R&amp;"Times New Roman,Обычный"1. pielikums
Annex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zoomScalePageLayoutView="55" workbookViewId="0">
      <selection activeCell="A5" sqref="A5"/>
    </sheetView>
  </sheetViews>
  <sheetFormatPr defaultColWidth="9.140625" defaultRowHeight="15"/>
  <cols>
    <col min="1" max="1" width="31.42578125" style="24" customWidth="1"/>
    <col min="2" max="2" width="39.7109375" style="7" customWidth="1"/>
    <col min="3" max="8" width="12" style="29" customWidth="1"/>
    <col min="9" max="9" width="39" style="30" customWidth="1"/>
    <col min="10" max="16384" width="9.140625" style="7"/>
  </cols>
  <sheetData>
    <row r="1" spans="1:9">
      <c r="A1" s="128" t="s">
        <v>0</v>
      </c>
      <c r="B1" s="128"/>
      <c r="C1" s="100"/>
      <c r="D1" s="100"/>
      <c r="E1" s="100"/>
      <c r="F1" s="100"/>
      <c r="G1" s="100"/>
      <c r="H1" s="100"/>
      <c r="I1" s="205" t="s">
        <v>352</v>
      </c>
    </row>
    <row r="2" spans="1:9">
      <c r="A2" s="128" t="s">
        <v>1</v>
      </c>
      <c r="B2" s="128"/>
      <c r="C2" s="100"/>
      <c r="D2" s="100"/>
      <c r="E2" s="100"/>
      <c r="F2" s="100"/>
      <c r="G2" s="100"/>
      <c r="H2" s="100"/>
      <c r="I2" s="205" t="s">
        <v>353</v>
      </c>
    </row>
    <row r="3" spans="1:9">
      <c r="A3" s="223" t="s">
        <v>2</v>
      </c>
      <c r="B3" s="100"/>
      <c r="C3" s="100"/>
      <c r="D3" s="100"/>
      <c r="E3" s="100"/>
      <c r="F3" s="100"/>
      <c r="G3" s="100"/>
      <c r="H3" s="100"/>
      <c r="I3" s="100"/>
    </row>
    <row r="4" spans="1:9">
      <c r="A4" s="223" t="s">
        <v>3</v>
      </c>
      <c r="B4" s="100"/>
      <c r="C4" s="100"/>
      <c r="D4" s="201"/>
      <c r="E4" s="100"/>
      <c r="F4" s="201"/>
      <c r="G4" s="100"/>
      <c r="H4" s="201"/>
      <c r="I4" s="159"/>
    </row>
    <row r="5" spans="1:9" ht="6.75" customHeight="1" thickBot="1">
      <c r="A5" s="224"/>
      <c r="B5" s="180"/>
      <c r="C5" s="180"/>
      <c r="D5" s="180"/>
      <c r="E5" s="180"/>
      <c r="F5" s="180"/>
      <c r="G5" s="180"/>
      <c r="H5" s="180"/>
      <c r="I5" s="159"/>
    </row>
    <row r="6" spans="1:9">
      <c r="A6" s="225" t="s">
        <v>150</v>
      </c>
      <c r="B6" s="226" t="s">
        <v>148</v>
      </c>
      <c r="C6" s="158">
        <v>2019</v>
      </c>
      <c r="D6" s="164"/>
      <c r="E6" s="157">
        <v>2020</v>
      </c>
      <c r="F6" s="121"/>
      <c r="G6" s="158">
        <v>2021</v>
      </c>
      <c r="H6" s="121"/>
      <c r="I6" s="129" t="s">
        <v>149</v>
      </c>
    </row>
    <row r="7" spans="1:9" ht="30.75" thickBot="1">
      <c r="A7" s="227"/>
      <c r="B7" s="228"/>
      <c r="C7" s="207" t="s">
        <v>348</v>
      </c>
      <c r="D7" s="208" t="s">
        <v>349</v>
      </c>
      <c r="E7" s="206" t="s">
        <v>348</v>
      </c>
      <c r="F7" s="208" t="s">
        <v>349</v>
      </c>
      <c r="G7" s="229" t="s">
        <v>348</v>
      </c>
      <c r="H7" s="208" t="s">
        <v>349</v>
      </c>
      <c r="I7" s="209"/>
    </row>
    <row r="8" spans="1:9">
      <c r="A8" s="230" t="s">
        <v>17</v>
      </c>
      <c r="B8" s="231" t="s">
        <v>18</v>
      </c>
      <c r="C8" s="212">
        <v>30840.83530646775</v>
      </c>
      <c r="D8" s="213">
        <v>30840.83530646775</v>
      </c>
      <c r="E8" s="210">
        <v>32639.425538241354</v>
      </c>
      <c r="F8" s="211">
        <v>32639.425538241354</v>
      </c>
      <c r="G8" s="212">
        <v>34441.536456670015</v>
      </c>
      <c r="H8" s="214">
        <v>34441.536456670015</v>
      </c>
      <c r="I8" s="215" t="s">
        <v>19</v>
      </c>
    </row>
    <row r="9" spans="1:9" ht="45">
      <c r="A9" s="153" t="s">
        <v>20</v>
      </c>
      <c r="B9" s="250" t="s">
        <v>267</v>
      </c>
      <c r="C9" s="14">
        <v>11260.156929387376</v>
      </c>
      <c r="D9" s="26">
        <v>11180.519896157748</v>
      </c>
      <c r="E9" s="14">
        <v>11873.114437631863</v>
      </c>
      <c r="F9" s="15">
        <v>11796.244824706602</v>
      </c>
      <c r="G9" s="22">
        <v>12413.033345315322</v>
      </c>
      <c r="H9" s="58">
        <v>12763.934141288939</v>
      </c>
      <c r="I9" s="161" t="s">
        <v>268</v>
      </c>
    </row>
    <row r="10" spans="1:9">
      <c r="A10" s="154" t="s">
        <v>21</v>
      </c>
      <c r="B10" s="250" t="s">
        <v>25</v>
      </c>
      <c r="C10" s="14">
        <v>242.62552700000001</v>
      </c>
      <c r="D10" s="15">
        <v>242.62552700000001</v>
      </c>
      <c r="E10" s="14">
        <v>275.59320399999996</v>
      </c>
      <c r="F10" s="15">
        <v>275.59320399999996</v>
      </c>
      <c r="G10" s="22">
        <v>268.95698899999996</v>
      </c>
      <c r="H10" s="15">
        <v>268.95698899999996</v>
      </c>
      <c r="I10" s="162" t="s">
        <v>31</v>
      </c>
    </row>
    <row r="11" spans="1:9" ht="45">
      <c r="A11" s="154" t="s">
        <v>22</v>
      </c>
      <c r="B11" s="250" t="s">
        <v>329</v>
      </c>
      <c r="C11" s="14">
        <v>412.78881691101645</v>
      </c>
      <c r="D11" s="26">
        <v>412.78881691101645</v>
      </c>
      <c r="E11" s="14">
        <v>455.99869738982431</v>
      </c>
      <c r="F11" s="15">
        <v>455.99869738982431</v>
      </c>
      <c r="G11" s="22">
        <v>638.40243825695154</v>
      </c>
      <c r="H11" s="58">
        <v>638.40243825695154</v>
      </c>
      <c r="I11" s="162" t="s">
        <v>331</v>
      </c>
    </row>
    <row r="12" spans="1:9" ht="30">
      <c r="A12" s="153" t="s">
        <v>23</v>
      </c>
      <c r="B12" s="250" t="s">
        <v>330</v>
      </c>
      <c r="C12" s="14">
        <v>1066.6741594219779</v>
      </c>
      <c r="D12" s="26">
        <v>1066.6741594219779</v>
      </c>
      <c r="E12" s="14">
        <v>1085.2523670269179</v>
      </c>
      <c r="F12" s="15">
        <v>1085.2523670269179</v>
      </c>
      <c r="G12" s="22">
        <v>1129.08826430613</v>
      </c>
      <c r="H12" s="58">
        <v>1129.08826430613</v>
      </c>
      <c r="I12" s="163" t="s">
        <v>332</v>
      </c>
    </row>
    <row r="13" spans="1:9">
      <c r="A13" s="153" t="s">
        <v>24</v>
      </c>
      <c r="B13" s="250" t="s">
        <v>26</v>
      </c>
      <c r="C13" s="14">
        <v>1110.8620929264653</v>
      </c>
      <c r="D13" s="15">
        <v>1110.8620929264653</v>
      </c>
      <c r="E13" s="14">
        <f>C12</f>
        <v>1066.6741594219779</v>
      </c>
      <c r="F13" s="15">
        <f>D12</f>
        <v>1066.6741594219779</v>
      </c>
      <c r="G13" s="22">
        <f>E12</f>
        <v>1085.2523670269179</v>
      </c>
      <c r="H13" s="58">
        <f>F12</f>
        <v>1085.2523670269179</v>
      </c>
      <c r="I13" s="163" t="s">
        <v>32</v>
      </c>
    </row>
    <row r="14" spans="1:9">
      <c r="A14" s="153" t="s">
        <v>29</v>
      </c>
      <c r="B14" s="250" t="s">
        <v>27</v>
      </c>
      <c r="C14" s="14">
        <v>904.90000000000009</v>
      </c>
      <c r="D14" s="15">
        <v>904.90000000000009</v>
      </c>
      <c r="E14" s="14">
        <f t="shared" ref="E14:F15" si="0">C13</f>
        <v>1110.8620929264653</v>
      </c>
      <c r="F14" s="15">
        <f t="shared" si="0"/>
        <v>1110.8620929264653</v>
      </c>
      <c r="G14" s="22">
        <f t="shared" ref="G14:H15" si="1">E13</f>
        <v>1066.6741594219779</v>
      </c>
      <c r="H14" s="15">
        <f t="shared" si="1"/>
        <v>1066.6741594219779</v>
      </c>
      <c r="I14" s="163" t="s">
        <v>33</v>
      </c>
    </row>
    <row r="15" spans="1:9">
      <c r="A15" s="153" t="s">
        <v>30</v>
      </c>
      <c r="B15" s="250" t="s">
        <v>28</v>
      </c>
      <c r="C15" s="14">
        <v>731.9</v>
      </c>
      <c r="D15" s="15">
        <v>731.9</v>
      </c>
      <c r="E15" s="14">
        <f t="shared" si="0"/>
        <v>904.90000000000009</v>
      </c>
      <c r="F15" s="15">
        <f t="shared" si="0"/>
        <v>904.90000000000009</v>
      </c>
      <c r="G15" s="22">
        <f t="shared" si="1"/>
        <v>1110.8620929264653</v>
      </c>
      <c r="H15" s="15">
        <f t="shared" si="1"/>
        <v>1110.8620929264653</v>
      </c>
      <c r="I15" s="163" t="s">
        <v>34</v>
      </c>
    </row>
    <row r="16" spans="1:9" ht="6.75" customHeight="1">
      <c r="A16" s="154"/>
      <c r="B16" s="170"/>
      <c r="C16" s="22"/>
      <c r="D16" s="26"/>
      <c r="E16" s="14"/>
      <c r="F16" s="15"/>
      <c r="G16" s="22"/>
      <c r="H16" s="58"/>
      <c r="I16" s="137"/>
    </row>
    <row r="17" spans="1:9" ht="45">
      <c r="A17" s="184" t="s">
        <v>36</v>
      </c>
      <c r="B17" s="170" t="s">
        <v>333</v>
      </c>
      <c r="C17" s="22">
        <f t="shared" ref="C17:G17" si="2">C9-C10-C11-C12+(AVERAGE(C12:C15))</f>
        <v>10491.652489141494</v>
      </c>
      <c r="D17" s="26">
        <f t="shared" ref="D17" si="3">D9-D10-D11-D12+(AVERAGE(D12:D15))</f>
        <v>10412.015455911866</v>
      </c>
      <c r="E17" s="14">
        <f t="shared" ref="E17:F17" si="4">E9-E10-E11-E12+(AVERAGE(E12:E15))</f>
        <v>11098.192324058959</v>
      </c>
      <c r="F17" s="15">
        <f t="shared" si="4"/>
        <v>11021.322711133698</v>
      </c>
      <c r="G17" s="22">
        <f t="shared" si="2"/>
        <v>11474.554874672613</v>
      </c>
      <c r="H17" s="58">
        <f t="shared" ref="H17" si="5">H9-H10-H11-H12+(AVERAGE(H12:H15))</f>
        <v>11825.45567064623</v>
      </c>
      <c r="I17" s="137" t="s">
        <v>334</v>
      </c>
    </row>
    <row r="18" spans="1:9" ht="6.75" customHeight="1">
      <c r="A18" s="147"/>
      <c r="B18" s="168"/>
      <c r="C18" s="22"/>
      <c r="D18" s="26"/>
      <c r="E18" s="14"/>
      <c r="F18" s="15"/>
      <c r="G18" s="22"/>
      <c r="H18" s="58"/>
      <c r="I18" s="137"/>
    </row>
    <row r="19" spans="1:9" s="28" customFormat="1">
      <c r="A19" s="153" t="s">
        <v>56</v>
      </c>
      <c r="B19" s="170" t="s">
        <v>38</v>
      </c>
      <c r="C19" s="22">
        <f t="shared" ref="C19:G19" si="6">C22*(C20-C21)/C20</f>
        <v>-39.012302953736821</v>
      </c>
      <c r="D19" s="26">
        <f t="shared" ref="D19" si="7">D22*(D20-D21)/D20</f>
        <v>-39.012302953736821</v>
      </c>
      <c r="E19" s="14">
        <f t="shared" ref="E19:F19" si="8">E22*(E20-E21)/E20</f>
        <v>-46.678216270460283</v>
      </c>
      <c r="F19" s="15">
        <f t="shared" si="8"/>
        <v>-46.678216270460283</v>
      </c>
      <c r="G19" s="22">
        <f t="shared" si="6"/>
        <v>-41.107282183325438</v>
      </c>
      <c r="H19" s="58">
        <f t="shared" ref="H19" si="9">H22*(H20-H21)/H20</f>
        <v>-41.107282183325438</v>
      </c>
      <c r="I19" s="137" t="s">
        <v>46</v>
      </c>
    </row>
    <row r="20" spans="1:9">
      <c r="A20" s="147" t="s">
        <v>41</v>
      </c>
      <c r="B20" s="170" t="s">
        <v>39</v>
      </c>
      <c r="C20" s="13">
        <v>7.4348085882373249</v>
      </c>
      <c r="D20" s="15">
        <v>7.4348085882373249</v>
      </c>
      <c r="E20" s="14">
        <v>6.9713381203773821</v>
      </c>
      <c r="F20" s="15">
        <v>6.9713381203773821</v>
      </c>
      <c r="G20" s="22">
        <v>6.7735462152085066</v>
      </c>
      <c r="H20" s="58">
        <v>6.7735462152085066</v>
      </c>
      <c r="I20" s="163" t="s">
        <v>47</v>
      </c>
    </row>
    <row r="21" spans="1:9">
      <c r="A21" s="147" t="s">
        <v>42</v>
      </c>
      <c r="B21" s="170" t="s">
        <v>40</v>
      </c>
      <c r="C21" s="13">
        <v>9.6610156665114477</v>
      </c>
      <c r="D21" s="26">
        <v>9.6610156665114477</v>
      </c>
      <c r="E21" s="14">
        <v>9.3834026855769128</v>
      </c>
      <c r="F21" s="15">
        <v>9.3834026855769128</v>
      </c>
      <c r="G21" s="22">
        <v>8.7570375812787926</v>
      </c>
      <c r="H21" s="58">
        <v>8.7570375812787926</v>
      </c>
      <c r="I21" s="163" t="s">
        <v>48</v>
      </c>
    </row>
    <row r="22" spans="1:9" s="37" customFormat="1">
      <c r="A22" s="154" t="s">
        <v>43</v>
      </c>
      <c r="B22" s="170" t="s">
        <v>44</v>
      </c>
      <c r="C22" s="13">
        <v>130.288421</v>
      </c>
      <c r="D22" s="26">
        <v>130.288421</v>
      </c>
      <c r="E22" s="14">
        <v>134.90916999999999</v>
      </c>
      <c r="F22" s="15">
        <v>134.90916999999999</v>
      </c>
      <c r="G22" s="22">
        <v>140.37977699999999</v>
      </c>
      <c r="H22" s="58">
        <v>140.37977699999999</v>
      </c>
      <c r="I22" s="163" t="s">
        <v>49</v>
      </c>
    </row>
    <row r="23" spans="1:9" ht="6.75" customHeight="1">
      <c r="A23" s="154"/>
      <c r="B23" s="170"/>
      <c r="C23" s="22"/>
      <c r="D23" s="26"/>
      <c r="E23" s="14"/>
      <c r="F23" s="15"/>
      <c r="G23" s="22"/>
      <c r="H23" s="58"/>
      <c r="I23" s="137"/>
    </row>
    <row r="24" spans="1:9" s="37" customFormat="1" ht="45">
      <c r="A24" s="184" t="s">
        <v>335</v>
      </c>
      <c r="B24" s="170" t="s">
        <v>37</v>
      </c>
      <c r="C24" s="22">
        <f t="shared" ref="C24:G24" si="10">C17-C19</f>
        <v>10530.664792095231</v>
      </c>
      <c r="D24" s="26">
        <f t="shared" ref="D24" si="11">D17-D19</f>
        <v>10451.027758865603</v>
      </c>
      <c r="E24" s="14">
        <f t="shared" si="10"/>
        <v>11144.870540329419</v>
      </c>
      <c r="F24" s="15">
        <f t="shared" si="10"/>
        <v>11068.000927404159</v>
      </c>
      <c r="G24" s="22">
        <f t="shared" si="10"/>
        <v>11515.662156855939</v>
      </c>
      <c r="H24" s="58">
        <f t="shared" ref="H24" si="12">H17-H19</f>
        <v>11866.562952829556</v>
      </c>
      <c r="I24" s="137" t="s">
        <v>35</v>
      </c>
    </row>
    <row r="25" spans="1:9" ht="6.75" customHeight="1">
      <c r="A25" s="154"/>
      <c r="B25" s="170"/>
      <c r="C25" s="22"/>
      <c r="D25" s="26"/>
      <c r="E25" s="14"/>
      <c r="F25" s="15"/>
      <c r="G25" s="22"/>
      <c r="H25" s="58"/>
      <c r="I25" s="137"/>
    </row>
    <row r="26" spans="1:9" ht="30">
      <c r="A26" s="153" t="s">
        <v>336</v>
      </c>
      <c r="B26" s="170" t="s">
        <v>274</v>
      </c>
      <c r="C26" s="22">
        <f>C27+C28</f>
        <v>115.51100726468576</v>
      </c>
      <c r="D26" s="15">
        <f>C27</f>
        <v>-42.2356597353143</v>
      </c>
      <c r="E26" s="14">
        <f>E27+E28</f>
        <v>20.505236151139158</v>
      </c>
      <c r="F26" s="15">
        <f>E27</f>
        <v>-74.144007848860895</v>
      </c>
      <c r="G26" s="22">
        <f>G27</f>
        <v>-5.8000000000000007</v>
      </c>
      <c r="H26" s="15">
        <f>H27</f>
        <v>-5.8000000000000007</v>
      </c>
      <c r="I26" s="137" t="s">
        <v>50</v>
      </c>
    </row>
    <row r="27" spans="1:9">
      <c r="A27" s="153" t="s">
        <v>229</v>
      </c>
      <c r="B27" s="170" t="s">
        <v>275</v>
      </c>
      <c r="C27" s="22">
        <v>-42.2356597353143</v>
      </c>
      <c r="D27" s="15">
        <v>-42.2356597353143</v>
      </c>
      <c r="E27" s="14">
        <v>-74.144007848860895</v>
      </c>
      <c r="F27" s="15">
        <v>-74.144007848860895</v>
      </c>
      <c r="G27" s="22">
        <v>-5.8000000000000007</v>
      </c>
      <c r="H27" s="15">
        <v>-5.8000000000000007</v>
      </c>
      <c r="I27" s="137" t="s">
        <v>50</v>
      </c>
    </row>
    <row r="28" spans="1:9" ht="45">
      <c r="A28" s="153" t="s">
        <v>230</v>
      </c>
      <c r="B28" s="170" t="s">
        <v>338</v>
      </c>
      <c r="C28" s="22">
        <v>157.74666700000006</v>
      </c>
      <c r="D28" s="26">
        <v>0</v>
      </c>
      <c r="E28" s="14">
        <v>94.649244000000053</v>
      </c>
      <c r="F28" s="15">
        <v>0</v>
      </c>
      <c r="G28" s="22" t="s">
        <v>4</v>
      </c>
      <c r="H28" s="58" t="s">
        <v>4</v>
      </c>
      <c r="I28" s="137" t="s">
        <v>337</v>
      </c>
    </row>
    <row r="29" spans="1:9" ht="6.75" customHeight="1">
      <c r="A29" s="147"/>
      <c r="B29" s="170"/>
      <c r="C29" s="22"/>
      <c r="D29" s="26"/>
      <c r="E29" s="14"/>
      <c r="F29" s="15"/>
      <c r="G29" s="22"/>
      <c r="H29" s="58"/>
      <c r="I29" s="137"/>
    </row>
    <row r="30" spans="1:9" ht="30">
      <c r="A30" s="147" t="s">
        <v>339</v>
      </c>
      <c r="B30" s="170" t="s">
        <v>273</v>
      </c>
      <c r="C30" s="22">
        <f t="shared" ref="C30:H30" si="13">C17-C19-C27</f>
        <v>10572.900451830545</v>
      </c>
      <c r="D30" s="15">
        <f t="shared" si="13"/>
        <v>10493.263418600916</v>
      </c>
      <c r="E30" s="22">
        <f t="shared" si="13"/>
        <v>11219.01454817828</v>
      </c>
      <c r="F30" s="15">
        <f t="shared" si="13"/>
        <v>11142.14493525302</v>
      </c>
      <c r="G30" s="22">
        <f t="shared" si="13"/>
        <v>11521.462156855938</v>
      </c>
      <c r="H30" s="15">
        <f t="shared" si="13"/>
        <v>11872.362952829555</v>
      </c>
      <c r="I30" s="137" t="s">
        <v>289</v>
      </c>
    </row>
    <row r="31" spans="1:9" ht="45">
      <c r="A31" s="147" t="s">
        <v>340</v>
      </c>
      <c r="B31" s="170" t="s">
        <v>276</v>
      </c>
      <c r="C31" s="22">
        <f t="shared" ref="C31" si="14">C17-C19-C26</f>
        <v>10415.153784830545</v>
      </c>
      <c r="D31" s="15">
        <f t="shared" ref="D31:F31" si="15">D17-D19-D26</f>
        <v>10493.263418600916</v>
      </c>
      <c r="E31" s="22">
        <f t="shared" ref="E31" si="16">E17-E19-E26</f>
        <v>11124.36530417828</v>
      </c>
      <c r="F31" s="15">
        <f t="shared" si="15"/>
        <v>11142.14493525302</v>
      </c>
      <c r="G31" s="22">
        <f t="shared" ref="G31" si="17">G17-G19-G26</f>
        <v>11521.462156855938</v>
      </c>
      <c r="H31" s="15">
        <f t="shared" ref="H31" si="18">H17-H19-H26</f>
        <v>11872.362952829555</v>
      </c>
      <c r="I31" s="137" t="s">
        <v>286</v>
      </c>
    </row>
    <row r="32" spans="1:9" ht="30">
      <c r="A32" s="171" t="s">
        <v>341</v>
      </c>
      <c r="B32" s="170" t="s">
        <v>51</v>
      </c>
      <c r="C32" s="22">
        <f>(C30-10162.8)/10162.8*100</f>
        <v>4.0353096767676764</v>
      </c>
      <c r="D32" s="15">
        <f>(D30-10162.8)/10162.8*100</f>
        <v>3.2516965659160575</v>
      </c>
      <c r="E32" s="14">
        <f>(E30-$C$17)/$C$17*100</f>
        <v>6.9327692638464873</v>
      </c>
      <c r="F32" s="15">
        <f>(F30-$C$17)/$C$17*100</f>
        <v>6.2000952355671695</v>
      </c>
      <c r="G32" s="22">
        <f>(G30-$E$17)/$E$17*100</f>
        <v>3.8138628385399631</v>
      </c>
      <c r="H32" s="15">
        <f>(H30-$E$17)/$E$17*100</f>
        <v>6.9756461788135411</v>
      </c>
      <c r="I32" s="137" t="s">
        <v>287</v>
      </c>
    </row>
    <row r="33" spans="1:9" ht="30">
      <c r="A33" s="171" t="s">
        <v>342</v>
      </c>
      <c r="B33" s="170" t="s">
        <v>291</v>
      </c>
      <c r="C33" s="22">
        <f>(C31-10203.6)/10203.6*100</f>
        <v>2.0733249522770869</v>
      </c>
      <c r="D33" s="15">
        <f>(D31-10203.6)/10203.6*100</f>
        <v>2.8388354953243558</v>
      </c>
      <c r="E33" s="14">
        <f>(E31-$C$24)/$C$24*100</f>
        <v>5.6378255675625164</v>
      </c>
      <c r="F33" s="15">
        <f>(F31-$C$24)/$C$24*100</f>
        <v>5.8066623069874197</v>
      </c>
      <c r="G33" s="22">
        <f>(G31-$E$24)/$E$24*100</f>
        <v>3.3790577931234336</v>
      </c>
      <c r="H33" s="15">
        <f>(H31-$E$24)/$E$24*100</f>
        <v>6.5275985922635309</v>
      </c>
      <c r="I33" s="137" t="s">
        <v>288</v>
      </c>
    </row>
    <row r="34" spans="1:9" ht="6.75" customHeight="1">
      <c r="A34" s="147"/>
      <c r="B34" s="170"/>
      <c r="C34" s="22"/>
      <c r="D34" s="26"/>
      <c r="E34" s="14"/>
      <c r="F34" s="15"/>
      <c r="G34" s="22"/>
      <c r="H34" s="58"/>
      <c r="I34" s="137"/>
    </row>
    <row r="35" spans="1:9">
      <c r="A35" s="146" t="s">
        <v>53</v>
      </c>
      <c r="B35" s="170" t="s">
        <v>278</v>
      </c>
      <c r="C35" s="13">
        <v>3.1098998926652115</v>
      </c>
      <c r="D35" s="26">
        <v>3.1098998926652115</v>
      </c>
      <c r="E35" s="14">
        <v>2.7493656148651837</v>
      </c>
      <c r="F35" s="26">
        <v>2.7493656148651837</v>
      </c>
      <c r="G35" s="22">
        <v>2.5473957515858388</v>
      </c>
      <c r="H35" s="26">
        <v>2.5473957515858388</v>
      </c>
      <c r="I35" s="137" t="s">
        <v>277</v>
      </c>
    </row>
    <row r="36" spans="1:9" ht="6.75" customHeight="1">
      <c r="A36" s="147"/>
      <c r="B36" s="170"/>
      <c r="C36" s="22"/>
      <c r="D36" s="26"/>
      <c r="E36" s="14"/>
      <c r="F36" s="15"/>
      <c r="G36" s="22"/>
      <c r="H36" s="58"/>
      <c r="I36" s="137"/>
    </row>
    <row r="37" spans="1:9" ht="30">
      <c r="A37" s="169" t="s">
        <v>343</v>
      </c>
      <c r="B37" s="170" t="s">
        <v>52</v>
      </c>
      <c r="C37" s="22">
        <f t="shared" ref="C37:H37" si="19">(1+C32/100)/(1+C35/100)*100-100</f>
        <v>0.897498479841218</v>
      </c>
      <c r="D37" s="26">
        <f t="shared" si="19"/>
        <v>0.1375199407607397</v>
      </c>
      <c r="E37" s="14">
        <f t="shared" ref="E37:F37" si="20">(1+E32/100)/(1+E35/100)*100-100</f>
        <v>4.0714642119173021</v>
      </c>
      <c r="F37" s="15">
        <f t="shared" si="20"/>
        <v>3.3583950616652487</v>
      </c>
      <c r="G37" s="22">
        <f t="shared" si="19"/>
        <v>1.2350065817585971</v>
      </c>
      <c r="H37" s="58">
        <f t="shared" si="19"/>
        <v>4.3182475720347213</v>
      </c>
      <c r="I37" s="137" t="s">
        <v>279</v>
      </c>
    </row>
    <row r="38" spans="1:9" s="37" customFormat="1" ht="30">
      <c r="A38" s="184" t="s">
        <v>344</v>
      </c>
      <c r="B38" s="170" t="s">
        <v>290</v>
      </c>
      <c r="C38" s="22">
        <f t="shared" ref="C38:H38" si="21">(1+C33/100)/(1+C35/100)*100-100</f>
        <v>-1.0053107814741225</v>
      </c>
      <c r="D38" s="26">
        <f>(1+D33/100)/(1+C35/100)*100-100</f>
        <v>-0.26288881826384625</v>
      </c>
      <c r="E38" s="14">
        <f t="shared" ref="E38:F38" si="22">(1+E33/100)/(1+E35/100)*100-100</f>
        <v>2.8111705949836647</v>
      </c>
      <c r="F38" s="26">
        <f t="shared" si="22"/>
        <v>2.9754896040739283</v>
      </c>
      <c r="G38" s="22">
        <f t="shared" si="21"/>
        <v>0.81100259586526136</v>
      </c>
      <c r="H38" s="58">
        <f t="shared" si="21"/>
        <v>3.8813300050246653</v>
      </c>
      <c r="I38" s="137" t="s">
        <v>280</v>
      </c>
    </row>
    <row r="39" spans="1:9" s="37" customFormat="1" ht="6.75" customHeight="1">
      <c r="A39" s="154"/>
      <c r="B39" s="170"/>
      <c r="C39" s="22"/>
      <c r="D39" s="26"/>
      <c r="E39" s="14"/>
      <c r="F39" s="15"/>
      <c r="G39" s="22"/>
      <c r="H39" s="58"/>
      <c r="I39" s="137"/>
    </row>
    <row r="40" spans="1:9" s="37" customFormat="1" ht="30">
      <c r="A40" s="184" t="s">
        <v>54</v>
      </c>
      <c r="B40" s="170" t="s">
        <v>55</v>
      </c>
      <c r="C40" s="22">
        <v>3.044954376555753</v>
      </c>
      <c r="D40" s="26">
        <v>3.044954376555753</v>
      </c>
      <c r="E40" s="14">
        <v>3.1003322306114454</v>
      </c>
      <c r="F40" s="15">
        <v>3.1003322306114454</v>
      </c>
      <c r="G40" s="22">
        <v>3.1011814006860186</v>
      </c>
      <c r="H40" s="58">
        <v>3.1011814006860186</v>
      </c>
      <c r="I40" s="137" t="s">
        <v>5</v>
      </c>
    </row>
    <row r="41" spans="1:9" s="37" customFormat="1" ht="30">
      <c r="A41" s="153" t="s">
        <v>57</v>
      </c>
      <c r="B41" s="170" t="s">
        <v>270</v>
      </c>
      <c r="C41" s="22">
        <v>2.3094160298991282</v>
      </c>
      <c r="D41" s="26">
        <v>2.3094160298991282</v>
      </c>
      <c r="E41" s="14">
        <v>2.9754896040739442</v>
      </c>
      <c r="F41" s="15">
        <v>2.9754896040739442</v>
      </c>
      <c r="G41" s="22">
        <v>3.8813300050246711</v>
      </c>
      <c r="H41" s="58">
        <v>3.8813300050246711</v>
      </c>
      <c r="I41" s="137" t="s">
        <v>269</v>
      </c>
    </row>
    <row r="42" spans="1:9" s="37" customFormat="1" ht="6.75" customHeight="1">
      <c r="A42" s="154"/>
      <c r="B42" s="170"/>
      <c r="C42" s="22"/>
      <c r="D42" s="26"/>
      <c r="E42" s="14"/>
      <c r="F42" s="15"/>
      <c r="G42" s="22"/>
      <c r="H42" s="58"/>
      <c r="I42" s="137"/>
    </row>
    <row r="43" spans="1:9" s="37" customFormat="1" ht="30">
      <c r="A43" s="169" t="s">
        <v>295</v>
      </c>
      <c r="B43" s="170" t="s">
        <v>59</v>
      </c>
      <c r="C43" s="174">
        <f>(C41-C38)*(1+C35%)*10203.6/C8</f>
        <v>1.1307729198463943</v>
      </c>
      <c r="D43" s="15">
        <f>(D41-D38)*(1+D35%)*10203.6/D8</f>
        <v>0.8775059995629767</v>
      </c>
      <c r="E43" s="174">
        <f t="shared" ref="E43:H43" si="23">(E41-E38)*(1+E35%)*C24/E8</f>
        <v>5.4472867648690103E-2</v>
      </c>
      <c r="F43" s="15">
        <f t="shared" si="23"/>
        <v>5.2597895256284479E-15</v>
      </c>
      <c r="G43" s="160">
        <f t="shared" si="23"/>
        <v>1.0188302615798743</v>
      </c>
      <c r="H43" s="15">
        <f t="shared" si="23"/>
        <v>1.9025009340212732E-15</v>
      </c>
      <c r="I43" s="137" t="s">
        <v>70</v>
      </c>
    </row>
    <row r="44" spans="1:9" ht="30">
      <c r="A44" s="154" t="s">
        <v>296</v>
      </c>
      <c r="B44" s="168" t="s">
        <v>272</v>
      </c>
      <c r="C44" s="22"/>
      <c r="D44" s="15"/>
      <c r="E44" s="14"/>
      <c r="F44" s="15"/>
      <c r="G44" s="22"/>
      <c r="H44" s="58"/>
      <c r="I44" s="137" t="s">
        <v>271</v>
      </c>
    </row>
    <row r="45" spans="1:9" ht="50.25" customHeight="1">
      <c r="A45" s="147" t="s">
        <v>297</v>
      </c>
      <c r="B45" s="168" t="s">
        <v>64</v>
      </c>
      <c r="C45" s="22">
        <v>11608.844139681967</v>
      </c>
      <c r="D45" s="26">
        <v>11451.15007628734</v>
      </c>
      <c r="E45" s="14">
        <v>11890.894068706601</v>
      </c>
      <c r="F45" s="15">
        <v>11796.244824706602</v>
      </c>
      <c r="G45" s="22">
        <v>12763.934141288941</v>
      </c>
      <c r="H45" s="58">
        <v>12763.934141288939</v>
      </c>
      <c r="I45" s="137" t="s">
        <v>71</v>
      </c>
    </row>
    <row r="46" spans="1:9" ht="6.75" customHeight="1">
      <c r="A46" s="147"/>
      <c r="B46" s="170"/>
      <c r="C46" s="22"/>
      <c r="D46" s="26"/>
      <c r="E46" s="14"/>
      <c r="F46" s="15"/>
      <c r="G46" s="22"/>
      <c r="H46" s="58"/>
      <c r="I46" s="137"/>
    </row>
    <row r="47" spans="1:9">
      <c r="A47" s="153" t="s">
        <v>298</v>
      </c>
      <c r="B47" s="168" t="s">
        <v>65</v>
      </c>
      <c r="C47" s="22">
        <v>11043.461784271232</v>
      </c>
      <c r="D47" s="26">
        <f>C47</f>
        <v>11043.461784271232</v>
      </c>
      <c r="E47" s="14">
        <v>11791.887608716514</v>
      </c>
      <c r="F47" s="15">
        <f>E47</f>
        <v>11791.887608716514</v>
      </c>
      <c r="G47" s="22">
        <v>12280.573767436526</v>
      </c>
      <c r="H47" s="58">
        <f>G47</f>
        <v>12280.573767436526</v>
      </c>
      <c r="I47" s="137" t="s">
        <v>72</v>
      </c>
    </row>
    <row r="48" spans="1:9" ht="30">
      <c r="A48" s="153" t="s">
        <v>299</v>
      </c>
      <c r="B48" s="168" t="s">
        <v>66</v>
      </c>
      <c r="C48" s="22">
        <f>'1.pielikuma 2.tabula'!C8</f>
        <v>9038.2315129999988</v>
      </c>
      <c r="D48" s="26">
        <f>C48</f>
        <v>9038.2315129999988</v>
      </c>
      <c r="E48" s="14">
        <f>'1.pielikuma 2.tabula'!E8</f>
        <v>9734.9162090000027</v>
      </c>
      <c r="F48" s="15">
        <f t="shared" ref="F48:F51" si="24">E48</f>
        <v>9734.9162090000027</v>
      </c>
      <c r="G48" s="22">
        <f>'1.pielikuma 2.tabula'!G8</f>
        <v>9822.9737210000003</v>
      </c>
      <c r="H48" s="58">
        <f t="shared" ref="H48:H51" si="25">G48</f>
        <v>9822.9737210000003</v>
      </c>
      <c r="I48" s="137" t="s">
        <v>73</v>
      </c>
    </row>
    <row r="49" spans="1:9">
      <c r="A49" s="153" t="s">
        <v>145</v>
      </c>
      <c r="B49" s="168" t="s">
        <v>67</v>
      </c>
      <c r="C49" s="22">
        <f>'1.pielikuma 2.tabula'!C9</f>
        <v>-61.386196522275895</v>
      </c>
      <c r="D49" s="26">
        <f t="shared" ref="D49:D51" si="26">C49</f>
        <v>-61.386196522275895</v>
      </c>
      <c r="E49" s="14">
        <f>'1.pielikuma 2.tabula'!E9</f>
        <v>-30.26412741846616</v>
      </c>
      <c r="F49" s="15">
        <f t="shared" si="24"/>
        <v>-30.26412741846616</v>
      </c>
      <c r="G49" s="22">
        <f>'1.pielikuma 2.tabula'!G9</f>
        <v>-36.082311463410406</v>
      </c>
      <c r="H49" s="58">
        <f t="shared" si="25"/>
        <v>-36.082311463410406</v>
      </c>
      <c r="I49" s="161" t="s">
        <v>74</v>
      </c>
    </row>
    <row r="50" spans="1:9" ht="45">
      <c r="A50" s="153" t="s">
        <v>60</v>
      </c>
      <c r="B50" s="168" t="s">
        <v>68</v>
      </c>
      <c r="C50" s="22">
        <f>'1.pielikuma 2.tabula'!C10</f>
        <v>4.1608209999999417</v>
      </c>
      <c r="D50" s="26">
        <f t="shared" si="26"/>
        <v>4.1608209999999417</v>
      </c>
      <c r="E50" s="14">
        <f>'1.pielikuma 2.tabula'!E10</f>
        <v>-9.7264510000000541</v>
      </c>
      <c r="F50" s="15">
        <f t="shared" si="24"/>
        <v>-9.7264510000000541</v>
      </c>
      <c r="G50" s="22">
        <f>'1.pielikuma 2.tabula'!G10</f>
        <v>-15.969132599999966</v>
      </c>
      <c r="H50" s="58">
        <f t="shared" si="25"/>
        <v>-15.969132599999966</v>
      </c>
      <c r="I50" s="161" t="s">
        <v>75</v>
      </c>
    </row>
    <row r="51" spans="1:9">
      <c r="A51" s="153" t="s">
        <v>61</v>
      </c>
      <c r="B51" s="168" t="s">
        <v>69</v>
      </c>
      <c r="C51" s="22">
        <f>'1.pielikuma 2.tabula'!C11</f>
        <v>9.2444376357610025</v>
      </c>
      <c r="D51" s="26">
        <f t="shared" si="26"/>
        <v>9.2444376357610025</v>
      </c>
      <c r="E51" s="14">
        <f>'1.pielikuma 2.tabula'!E11</f>
        <v>12.797952503114679</v>
      </c>
      <c r="F51" s="15">
        <f t="shared" si="24"/>
        <v>12.797952503114679</v>
      </c>
      <c r="G51" s="22">
        <f>'1.pielikuma 2.tabula'!G11</f>
        <v>313.03826733363968</v>
      </c>
      <c r="H51" s="58">
        <f t="shared" si="25"/>
        <v>313.03826733363968</v>
      </c>
      <c r="I51" s="161" t="s">
        <v>76</v>
      </c>
    </row>
    <row r="52" spans="1:9" ht="32.25" customHeight="1" thickBot="1">
      <c r="A52" s="194" t="s">
        <v>345</v>
      </c>
      <c r="B52" s="195" t="s">
        <v>236</v>
      </c>
      <c r="C52" s="197">
        <f t="shared" ref="C52:H52" si="27">C48-((C47-C45)-C49-C50-C51)</f>
        <v>9555.632930524218</v>
      </c>
      <c r="D52" s="198">
        <f t="shared" si="27"/>
        <v>9397.938867129591</v>
      </c>
      <c r="E52" s="222">
        <f t="shared" si="27"/>
        <v>9806.7300430747382</v>
      </c>
      <c r="F52" s="196">
        <f t="shared" si="27"/>
        <v>9712.0807990747398</v>
      </c>
      <c r="G52" s="197">
        <f t="shared" si="27"/>
        <v>10567.320918122645</v>
      </c>
      <c r="H52" s="199">
        <f t="shared" si="27"/>
        <v>10567.320918122641</v>
      </c>
      <c r="I52" s="200" t="s">
        <v>151</v>
      </c>
    </row>
    <row r="53" spans="1:9" ht="26.25">
      <c r="A53" s="19" t="s">
        <v>8</v>
      </c>
      <c r="B53" s="9"/>
      <c r="I53" s="20" t="s">
        <v>9</v>
      </c>
    </row>
  </sheetData>
  <dataConsolidate/>
  <pageMargins left="0.55118110236220474" right="0.55118110236220474" top="0.98425196850393704" bottom="0.98425196850393704" header="0.31496062992125984" footer="0.31496062992125984"/>
  <pageSetup scale="40" orientation="landscape" r:id="rId1"/>
  <headerFooter>
    <oddHeader>&amp;L&amp;"Times New Roman,Обычный"Fiskālās disciplīnas padomes ziņojums par pagaidu budžetu 2019. gadam
Fiscal discipline surveillance report on 2019 interim budget &amp;R2. pielikums
Annex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890b44141e1aac5adbc6ac18ab96e0a4">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6bd430646869c7c3e9e94954e9c9243d"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511B28-6DF1-4090-A4F7-40E61073FE14}">
  <ds:schemaRefs>
    <ds:schemaRef ds:uri="http://schemas.microsoft.com/sharepoint/v3/contenttype/forms"/>
  </ds:schemaRefs>
</ds:datastoreItem>
</file>

<file path=customXml/itemProps2.xml><?xml version="1.0" encoding="utf-8"?>
<ds:datastoreItem xmlns:ds="http://schemas.openxmlformats.org/officeDocument/2006/customXml" ds:itemID="{D9E33183-25B8-4A20-82DB-C43E8F671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3955E-1B61-41F4-8847-F5F7384899D2}">
  <ds:schemaRefs>
    <ds:schemaRef ds:uri="http://schemas.microsoft.com/office/2006/documentManagement/types"/>
    <ds:schemaRef ds:uri="http://purl.org/dc/dcmitype/"/>
    <ds:schemaRef ds:uri="18cde31a-aed2-49ce-b570-e812b29b6342"/>
    <ds:schemaRef ds:uri="9c5f4703-e5b5-4a71-bd00-8c265978af6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1.pielikuma 1.tabula</vt:lpstr>
      <vt:lpstr>1.pielikuma 2.tabula</vt:lpstr>
      <vt:lpstr>1.pielikuma 3.tabula</vt:lpstr>
      <vt:lpstr>1.pielikuma 4.tabula</vt:lpstr>
      <vt:lpstr>goal_seek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Dace Kalsone</cp:lastModifiedBy>
  <cp:lastPrinted>2018-12-27T16:21:10Z</cp:lastPrinted>
  <dcterms:created xsi:type="dcterms:W3CDTF">2017-01-19T11:08:28Z</dcterms:created>
  <dcterms:modified xsi:type="dcterms:W3CDTF">2018-12-28T08:48:48Z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