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1_Makro/Mako_Feb_SP_2024_2025_28/"/>
    </mc:Choice>
  </mc:AlternateContent>
  <xr:revisionPtr revIDLastSave="214" documentId="8_{6DE9BEBF-1B85-4C91-AF4A-49F6171F5D68}" xr6:coauthVersionLast="47" xr6:coauthVersionMax="47" xr10:uidLastSave="{4F41F6A8-1A8D-4CBB-BF9F-56EBBC8FEC6F}"/>
  <bookViews>
    <workbookView xWindow="-120" yWindow="-120" windowWidth="29040" windowHeight="15840" tabRatio="807" xr2:uid="{B3B9295A-8E61-424B-826B-2C84817B8AB8}"/>
  </bookViews>
  <sheets>
    <sheet name="12.02.2024._SP_2024_2028" sheetId="12" r:id="rId1"/>
    <sheet name="13.06.2023_VTBI_2024_2026" sheetId="10" r:id="rId2"/>
    <sheet name="izmaiņas" sheetId="1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1" l="1"/>
  <c r="G74" i="11"/>
  <c r="H74" i="11"/>
  <c r="I74" i="11"/>
  <c r="J74" i="11"/>
  <c r="K74" i="11"/>
  <c r="L74" i="11"/>
  <c r="M74" i="11"/>
  <c r="N74" i="11"/>
  <c r="O74" i="11"/>
  <c r="P74" i="11"/>
  <c r="Q74" i="11"/>
  <c r="R74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R80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R62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R64" i="11"/>
  <c r="F65" i="11"/>
  <c r="G65" i="11"/>
  <c r="H65" i="11"/>
  <c r="I65" i="11"/>
  <c r="J65" i="11"/>
  <c r="K65" i="11"/>
  <c r="L65" i="11"/>
  <c r="M65" i="11"/>
  <c r="N65" i="11"/>
  <c r="O65" i="11"/>
  <c r="P65" i="11"/>
  <c r="Q65" i="11"/>
  <c r="R65" i="11"/>
  <c r="F66" i="11"/>
  <c r="G66" i="11"/>
  <c r="H66" i="11"/>
  <c r="I66" i="11"/>
  <c r="J66" i="11"/>
  <c r="K66" i="11"/>
  <c r="L66" i="11"/>
  <c r="M66" i="11"/>
  <c r="N66" i="11"/>
  <c r="O66" i="11"/>
  <c r="P66" i="11"/>
  <c r="Q66" i="11"/>
  <c r="R66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R68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E10" i="11"/>
  <c r="E11" i="11"/>
  <c r="E12" i="11"/>
  <c r="E13" i="11"/>
  <c r="E14" i="11"/>
  <c r="E15" i="11"/>
  <c r="E16" i="11"/>
  <c r="E18" i="11"/>
  <c r="E19" i="11"/>
  <c r="E20" i="11"/>
  <c r="E21" i="11"/>
  <c r="E23" i="11"/>
  <c r="E24" i="11"/>
  <c r="E26" i="11"/>
  <c r="E27" i="11"/>
  <c r="E28" i="11"/>
  <c r="E29" i="11"/>
  <c r="E30" i="11"/>
  <c r="E31" i="11"/>
  <c r="E32" i="11"/>
  <c r="E34" i="11"/>
  <c r="E35" i="11"/>
  <c r="E36" i="11"/>
  <c r="E37" i="11"/>
  <c r="E38" i="11"/>
  <c r="E40" i="11"/>
  <c r="E41" i="11"/>
  <c r="E43" i="11"/>
  <c r="E44" i="11"/>
  <c r="E45" i="11"/>
  <c r="E46" i="11"/>
  <c r="E47" i="11"/>
  <c r="E48" i="11"/>
  <c r="E49" i="11"/>
  <c r="E51" i="11"/>
  <c r="E53" i="11"/>
  <c r="E54" i="11"/>
  <c r="E55" i="11"/>
  <c r="E56" i="11"/>
  <c r="E57" i="11"/>
  <c r="E58" i="11"/>
  <c r="E60" i="11"/>
  <c r="E61" i="11"/>
  <c r="E62" i="11"/>
  <c r="E63" i="11"/>
  <c r="E64" i="11"/>
  <c r="E65" i="11"/>
  <c r="E66" i="11"/>
  <c r="E67" i="11"/>
  <c r="E68" i="11"/>
  <c r="E70" i="11"/>
  <c r="E71" i="11"/>
  <c r="E72" i="11"/>
  <c r="E74" i="11"/>
  <c r="E75" i="11"/>
  <c r="E76" i="11"/>
  <c r="E77" i="11"/>
  <c r="E78" i="11"/>
  <c r="E79" i="11"/>
  <c r="E80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E5" i="11"/>
  <c r="M66" i="12"/>
  <c r="N66" i="12"/>
  <c r="O66" i="12"/>
  <c r="P66" i="12"/>
  <c r="Q66" i="12"/>
  <c r="R66" i="12"/>
  <c r="N61" i="12"/>
  <c r="O61" i="12"/>
  <c r="P61" i="12"/>
  <c r="Q61" i="12"/>
  <c r="R61" i="12"/>
  <c r="Q80" i="12"/>
  <c r="R80" i="12"/>
  <c r="Q79" i="12"/>
  <c r="R79" i="12"/>
  <c r="Q75" i="12"/>
  <c r="R75" i="12"/>
  <c r="Q72" i="12"/>
  <c r="R72" i="12"/>
  <c r="Q65" i="12"/>
  <c r="R65" i="12"/>
  <c r="P80" i="12"/>
  <c r="O80" i="12"/>
  <c r="N80" i="12"/>
  <c r="M80" i="12"/>
  <c r="L80" i="12"/>
  <c r="K80" i="12"/>
  <c r="J80" i="12"/>
  <c r="I80" i="12"/>
  <c r="H80" i="12"/>
  <c r="G80" i="12"/>
  <c r="F80" i="12"/>
  <c r="E80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A79" i="12"/>
  <c r="A80" i="12" s="1"/>
  <c r="A78" i="12"/>
  <c r="P75" i="12"/>
  <c r="O75" i="12"/>
  <c r="N75" i="12"/>
  <c r="M75" i="12"/>
  <c r="L75" i="12"/>
  <c r="K75" i="12"/>
  <c r="J75" i="12"/>
  <c r="I75" i="12"/>
  <c r="H75" i="12"/>
  <c r="G75" i="12"/>
  <c r="F75" i="12"/>
  <c r="P72" i="12"/>
  <c r="O72" i="12"/>
  <c r="N72" i="12"/>
  <c r="M72" i="12"/>
  <c r="L72" i="12"/>
  <c r="K72" i="12"/>
  <c r="J72" i="12"/>
  <c r="I72" i="12"/>
  <c r="H72" i="12"/>
  <c r="G72" i="12"/>
  <c r="F72" i="12"/>
  <c r="L66" i="12"/>
  <c r="K66" i="12"/>
  <c r="J66" i="12"/>
  <c r="I66" i="12"/>
  <c r="H66" i="12"/>
  <c r="G66" i="12"/>
  <c r="F66" i="12"/>
  <c r="E66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M61" i="12"/>
  <c r="L61" i="12"/>
  <c r="K61" i="12"/>
  <c r="J61" i="12"/>
  <c r="I61" i="12"/>
  <c r="H61" i="12"/>
  <c r="G61" i="12"/>
  <c r="F61" i="12"/>
  <c r="A10" i="12"/>
  <c r="A11" i="12" s="1"/>
  <c r="A12" i="12" s="1"/>
  <c r="A13" i="12" s="1"/>
  <c r="A14" i="12" s="1"/>
  <c r="A15" i="12" s="1"/>
  <c r="A16" i="12" s="1"/>
  <c r="A18" i="12" s="1"/>
  <c r="A19" i="12" s="1"/>
  <c r="A20" i="12" s="1"/>
  <c r="A21" i="12" s="1"/>
  <c r="A22" i="12" s="1"/>
  <c r="A23" i="12" s="1"/>
  <c r="A24" i="12" s="1"/>
  <c r="A26" i="12" s="1"/>
  <c r="A27" i="12" s="1"/>
  <c r="A28" i="12" s="1"/>
  <c r="A29" i="12" s="1"/>
  <c r="A30" i="12" s="1"/>
  <c r="A31" i="12" s="1"/>
  <c r="A32" i="12" s="1"/>
  <c r="A34" i="12" s="1"/>
  <c r="A35" i="12" s="1"/>
  <c r="A36" i="12" s="1"/>
  <c r="A37" i="12" s="1"/>
  <c r="A38" i="12" s="1"/>
  <c r="A39" i="12" s="1"/>
  <c r="A40" i="12" s="1"/>
  <c r="A41" i="12" s="1"/>
  <c r="A43" i="12" s="1"/>
  <c r="A44" i="12" s="1"/>
  <c r="A45" i="12" s="1"/>
  <c r="A46" i="12" s="1"/>
  <c r="A47" i="12" s="1"/>
  <c r="A48" i="12" s="1"/>
  <c r="A49" i="12" s="1"/>
  <c r="A51" i="12" s="1"/>
  <c r="A53" i="12" s="1"/>
  <c r="A54" i="12" s="1"/>
  <c r="A55" i="12" s="1"/>
  <c r="A56" i="12" s="1"/>
  <c r="A57" i="12" s="1"/>
  <c r="A58" i="12" s="1"/>
  <c r="A60" i="12" s="1"/>
  <c r="A61" i="12" s="1"/>
  <c r="A62" i="12" s="1"/>
  <c r="A63" i="12" s="1"/>
  <c r="A64" i="12" s="1"/>
  <c r="A65" i="12" s="1"/>
  <c r="A66" i="12" s="1"/>
  <c r="A67" i="12" s="1"/>
  <c r="A68" i="12" s="1"/>
  <c r="A70" i="12" s="1"/>
  <c r="A71" i="12" s="1"/>
  <c r="A72" i="12" s="1"/>
  <c r="A74" i="12" s="1"/>
  <c r="A78" i="11"/>
  <c r="A79" i="11" s="1"/>
  <c r="A80" i="11" s="1"/>
  <c r="A11" i="11"/>
  <c r="A12" i="11" s="1"/>
  <c r="A13" i="11" s="1"/>
  <c r="A14" i="11" s="1"/>
  <c r="A15" i="11" s="1"/>
  <c r="A16" i="11" s="1"/>
  <c r="A18" i="11" s="1"/>
  <c r="A19" i="11" s="1"/>
  <c r="A20" i="11" s="1"/>
  <c r="A21" i="11" s="1"/>
  <c r="A22" i="11" s="1"/>
  <c r="A23" i="11" s="1"/>
  <c r="A24" i="11" s="1"/>
  <c r="A26" i="11" s="1"/>
  <c r="A27" i="11" s="1"/>
  <c r="A28" i="11" s="1"/>
  <c r="A29" i="11" s="1"/>
  <c r="A30" i="11" s="1"/>
  <c r="A31" i="11" s="1"/>
  <c r="A32" i="11" s="1"/>
  <c r="A34" i="11" s="1"/>
  <c r="A35" i="11" s="1"/>
  <c r="A36" i="11" s="1"/>
  <c r="A37" i="11" s="1"/>
  <c r="A38" i="11" s="1"/>
  <c r="A39" i="11" s="1"/>
  <c r="A40" i="11" s="1"/>
  <c r="A41" i="11" s="1"/>
  <c r="A43" i="11" s="1"/>
  <c r="A44" i="11" s="1"/>
  <c r="A45" i="11" s="1"/>
  <c r="A46" i="11" s="1"/>
  <c r="A47" i="11" s="1"/>
  <c r="A48" i="11" s="1"/>
  <c r="A49" i="11" s="1"/>
  <c r="A51" i="11" s="1"/>
  <c r="A53" i="11" s="1"/>
  <c r="A54" i="11" s="1"/>
  <c r="A55" i="11" s="1"/>
  <c r="A56" i="11" s="1"/>
  <c r="A57" i="11" s="1"/>
  <c r="A58" i="11" s="1"/>
  <c r="A60" i="11" s="1"/>
  <c r="A61" i="11" s="1"/>
  <c r="A62" i="11" s="1"/>
  <c r="A63" i="11" s="1"/>
  <c r="A64" i="11" s="1"/>
  <c r="A65" i="11" s="1"/>
  <c r="A66" i="11" s="1"/>
  <c r="A67" i="11" s="1"/>
  <c r="A68" i="11" s="1"/>
  <c r="A70" i="11" s="1"/>
  <c r="A71" i="11" s="1"/>
  <c r="A72" i="11" s="1"/>
  <c r="A74" i="11" s="1"/>
  <c r="A10" i="11"/>
  <c r="N66" i="10" l="1"/>
  <c r="P66" i="10"/>
  <c r="N61" i="10"/>
  <c r="O61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A78" i="10"/>
  <c r="A79" i="10" s="1"/>
  <c r="A80" i="10" s="1"/>
  <c r="P75" i="10"/>
  <c r="O75" i="10"/>
  <c r="N75" i="10"/>
  <c r="M75" i="10"/>
  <c r="L75" i="10"/>
  <c r="K75" i="10"/>
  <c r="J75" i="10"/>
  <c r="I75" i="10"/>
  <c r="H75" i="10"/>
  <c r="G75" i="10"/>
  <c r="F75" i="10"/>
  <c r="P72" i="10"/>
  <c r="O72" i="10"/>
  <c r="N72" i="10"/>
  <c r="M72" i="10"/>
  <c r="L72" i="10"/>
  <c r="K72" i="10"/>
  <c r="J72" i="10"/>
  <c r="I72" i="10"/>
  <c r="H72" i="10"/>
  <c r="G72" i="10"/>
  <c r="F72" i="10"/>
  <c r="O66" i="10"/>
  <c r="M66" i="10"/>
  <c r="K66" i="10"/>
  <c r="J66" i="10"/>
  <c r="I66" i="10"/>
  <c r="H66" i="10"/>
  <c r="G66" i="10"/>
  <c r="F66" i="10"/>
  <c r="E66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P61" i="10"/>
  <c r="L61" i="10"/>
  <c r="K61" i="10"/>
  <c r="J61" i="10"/>
  <c r="I61" i="10"/>
  <c r="H61" i="10"/>
  <c r="G61" i="10"/>
  <c r="F61" i="10"/>
  <c r="A10" i="10"/>
  <c r="A11" i="10" s="1"/>
  <c r="A12" i="10" s="1"/>
  <c r="A13" i="10" s="1"/>
  <c r="A14" i="10" s="1"/>
  <c r="A15" i="10" s="1"/>
  <c r="A16" i="10" s="1"/>
  <c r="A18" i="10" s="1"/>
  <c r="A19" i="10" s="1"/>
  <c r="A20" i="10" s="1"/>
  <c r="A21" i="10" s="1"/>
  <c r="A22" i="10" s="1"/>
  <c r="A23" i="10" s="1"/>
  <c r="A24" i="10" s="1"/>
  <c r="A26" i="10" s="1"/>
  <c r="A27" i="10" s="1"/>
  <c r="A28" i="10" s="1"/>
  <c r="A29" i="10" s="1"/>
  <c r="A30" i="10" s="1"/>
  <c r="A31" i="10" s="1"/>
  <c r="A32" i="10" s="1"/>
  <c r="A34" i="10" s="1"/>
  <c r="A35" i="10" s="1"/>
  <c r="A36" i="10" s="1"/>
  <c r="A37" i="10" s="1"/>
  <c r="A38" i="10" s="1"/>
  <c r="A39" i="10" s="1"/>
  <c r="A40" i="10" s="1"/>
  <c r="A41" i="10" s="1"/>
  <c r="A43" i="10" s="1"/>
  <c r="A44" i="10" s="1"/>
  <c r="A45" i="10" s="1"/>
  <c r="A46" i="10" s="1"/>
  <c r="A47" i="10" s="1"/>
  <c r="A48" i="10" s="1"/>
  <c r="A49" i="10" s="1"/>
  <c r="A51" i="10" s="1"/>
  <c r="A53" i="10" s="1"/>
  <c r="A54" i="10" s="1"/>
  <c r="A55" i="10" s="1"/>
  <c r="A56" i="10" s="1"/>
  <c r="A57" i="10" s="1"/>
  <c r="A58" i="10" s="1"/>
  <c r="A60" i="10" s="1"/>
  <c r="A61" i="10" s="1"/>
  <c r="A62" i="10" s="1"/>
  <c r="A63" i="10" s="1"/>
  <c r="A64" i="10" s="1"/>
  <c r="A65" i="10" s="1"/>
  <c r="A66" i="10" s="1"/>
  <c r="A67" i="10" s="1"/>
  <c r="A68" i="10" s="1"/>
  <c r="A70" i="10" s="1"/>
  <c r="A71" i="10" s="1"/>
  <c r="A72" i="10" s="1"/>
  <c r="A74" i="10" s="1"/>
  <c r="L66" i="10" l="1"/>
  <c r="M61" i="10"/>
</calcChain>
</file>

<file path=xl/sharedStrings.xml><?xml version="1.0" encoding="utf-8"?>
<sst xmlns="http://schemas.openxmlformats.org/spreadsheetml/2006/main" count="798" uniqueCount="140">
  <si>
    <t>Unemployment rate</t>
  </si>
  <si>
    <t>Real GDP</t>
  </si>
  <si>
    <t>Potenciālā IKP pieaugums</t>
  </si>
  <si>
    <t>Izlaižu starpība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</si>
  <si>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</si>
  <si>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</si>
  <si>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</si>
  <si>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</si>
  <si>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</si>
  <si>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</si>
  <si>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</si>
  <si>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</si>
  <si>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</si>
  <si>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</si>
  <si>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</si>
  <si>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</si>
  <si>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Compensation of employees</t>
  </si>
  <si>
    <t>Gross operating surplus</t>
  </si>
  <si>
    <t>Ražošanas un importa nodokļi</t>
  </si>
  <si>
    <t>Taxes on products and imports</t>
  </si>
  <si>
    <t>Subsīdijas</t>
  </si>
  <si>
    <t>Potential GDP and output gap</t>
  </si>
  <si>
    <t>Output gap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</si>
  <si>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</si>
  <si>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</si>
  <si>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</si>
  <si>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</si>
  <si>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</si>
  <si>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</si>
  <si>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</si>
  <si>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</si>
  <si>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</si>
  <si>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</si>
  <si>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</si>
  <si>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</si>
  <si>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</si>
  <si>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</si>
  <si>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</si>
  <si>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</si>
  <si>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</si>
  <si>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</si>
  <si>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</si>
  <si>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</si>
  <si>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</si>
  <si>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</si>
  <si>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</si>
  <si>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</si>
  <si>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</si>
  <si>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</si>
  <si>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</si>
  <si>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</si>
  <si>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</si>
  <si>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</si>
  <si>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</si>
  <si>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</si>
  <si>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SAL_IKP izdevumu aspekts:  pieaugums salīdzināmajās cenās</t>
  </si>
  <si>
    <t>GDP expenditure perspective: growth in real figures</t>
  </si>
  <si>
    <t xml:space="preserve">..change in inventories </t>
  </si>
  <si>
    <t>-</t>
  </si>
  <si>
    <t>FAKt_IKP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</si>
  <si>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</si>
  <si>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</si>
  <si>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</si>
  <si>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</si>
  <si>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</si>
  <si>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</si>
  <si>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</si>
  <si>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</si>
  <si>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</si>
  <si>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</si>
  <si>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</si>
  <si>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</si>
  <si>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</si>
  <si>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</si>
  <si>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</si>
  <si>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</si>
  <si>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</si>
  <si>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</si>
  <si>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</si>
  <si>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</si>
  <si>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</si>
  <si>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</si>
  <si>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</si>
  <si>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</si>
  <si>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</si>
  <si>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</si>
  <si>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</si>
  <si>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</si>
  <si>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..darba alga</t>
  </si>
  <si>
    <t>..wages</t>
  </si>
  <si>
    <t>..darba devēju sociālās iemaksas</t>
  </si>
  <si>
    <t>..social contributions</t>
  </si>
  <si>
    <t>Subsidies</t>
  </si>
  <si>
    <t>Iedzīvotāji un darba tirgus</t>
  </si>
  <si>
    <t>Population and labour</t>
  </si>
  <si>
    <t>Total population</t>
  </si>
  <si>
    <t>tūkst. / thsd.</t>
  </si>
  <si>
    <t>Iedzīvotāju kopskaita pieaugums</t>
  </si>
  <si>
    <t>Population growth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</si>
  <si>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</si>
  <si>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</si>
  <si>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</si>
  <si>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</si>
  <si>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</si>
  <si>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</si>
  <si>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</si>
  <si>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</si>
  <si>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</si>
  <si>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</si>
  <si>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</si>
  <si>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</si>
  <si>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</si>
  <si>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</si>
  <si>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</si>
  <si>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</si>
  <si>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</si>
  <si>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</si>
  <si>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</si>
  <si>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</si>
  <si>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</si>
  <si>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</si>
  <si>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2015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</si>
  <si>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</si>
  <si>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</si>
  <si>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</si>
  <si>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</si>
  <si>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</si>
  <si>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</si>
  <si>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</si>
  <si>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Iedzīvotāju kopskaits (IRS010)</t>
  </si>
  <si>
    <r>
      <t xml:space="preserve">Iedzīvotaji darbspējas vecumā (15-74) </t>
    </r>
    <r>
      <rPr>
        <b/>
        <sz val="11"/>
        <rFont val="Times New Roman"/>
        <family val="1"/>
      </rPr>
      <t>IRD010</t>
    </r>
  </si>
  <si>
    <t>Sal_IKP izdevumu aspekts:  rādītāji salīdzināmajās cenās</t>
  </si>
  <si>
    <t>Vidējās bruto algas pieaugums (faktiskās cenās)</t>
  </si>
  <si>
    <t>t-8</t>
  </si>
  <si>
    <t>t-9</t>
  </si>
  <si>
    <t>t+4</t>
  </si>
  <si>
    <t>Iedzīvotaji darbspējas vecumā (15-74) NBA010</t>
  </si>
  <si>
    <t>Prognozes veidotas no jauna</t>
  </si>
  <si>
    <t>Prognozes atjaunotas</t>
  </si>
  <si>
    <t>Ex-post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</si>
</sst>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#,##0.00000"/>
  </numFmts>
  <fonts count="32" x14ac:knownFonts="1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sz val="11"/>
      <color rgb="FF9C5700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b/>
      <i/>
      <sz val="11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rgb="FF9C0006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2"/>
      <color rgb="FF9C0006"/>
      <name val="Times New Roman"/>
      <family val="2"/>
      <charset val="186"/>
    </font>
    <font>
      <sz val="12"/>
      <color rgb="FF9C6500"/>
      <name val="Times New Roman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2"/>
      <color rgb="FFFA7D00"/>
      <name val="Times New Roman"/>
      <family val="2"/>
      <charset val="186"/>
    </font>
    <font>
      <b/>
      <sz val="12"/>
      <color rgb="FF3F3F3F"/>
      <name val="Times New Roman"/>
      <family val="2"/>
      <charset val="186"/>
    </font>
    <font>
      <sz val="11"/>
      <color rgb="FFFF0000"/>
      <name val="Garamond"/>
      <family val="1"/>
      <charset val="186"/>
    </font>
    <font>
      <i/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 applyNumberFormat="0" applyBorder="0" applyAlignment="0"/>
    <xf numFmtId="0" fontId="4" fillId="3" borderId="0" applyNumberFormat="0" applyBorder="0" applyAlignment="0" applyProtection="0"/>
    <xf numFmtId="164" fontId="12" fillId="2" borderId="0"/>
    <xf numFmtId="1" fontId="11" fillId="5" borderId="0"/>
    <xf numFmtId="0" fontId="20" fillId="6" borderId="0" applyNumberFormat="0" applyBorder="0" applyAlignment="0" applyProtection="0"/>
    <xf numFmtId="0" fontId="21" fillId="2" borderId="0" applyNumberFormat="0" applyBorder="0" applyAlignment="0" applyProtection="0"/>
    <xf numFmtId="0" fontId="24" fillId="3" borderId="0" applyNumberFormat="0" applyBorder="0" applyAlignment="0" applyProtection="0"/>
    <xf numFmtId="0" fontId="21" fillId="2" borderId="0" applyNumberFormat="0" applyBorder="0" applyAlignment="0" applyProtection="0"/>
    <xf numFmtId="0" fontId="22" fillId="5" borderId="2" applyNumberFormat="0" applyAlignment="0" applyProtection="0"/>
    <xf numFmtId="0" fontId="25" fillId="0" borderId="0"/>
    <xf numFmtId="0" fontId="23" fillId="2" borderId="0" applyNumberFormat="0" applyBorder="0" applyAlignment="0" applyProtection="0"/>
    <xf numFmtId="0" fontId="26" fillId="0" borderId="0"/>
    <xf numFmtId="0" fontId="27" fillId="0" borderId="4" applyNumberFormat="0" applyFill="0" applyAlignment="0" applyProtection="0"/>
    <xf numFmtId="0" fontId="25" fillId="0" borderId="0"/>
    <xf numFmtId="9" fontId="19" fillId="0" borderId="0" applyFont="0" applyFill="0" applyBorder="0" applyAlignment="0" applyProtection="0"/>
    <xf numFmtId="0" fontId="25" fillId="0" borderId="0"/>
    <xf numFmtId="0" fontId="25" fillId="0" borderId="0"/>
    <xf numFmtId="0" fontId="28" fillId="5" borderId="3" applyNumberFormat="0" applyAlignment="0" applyProtection="0"/>
    <xf numFmtId="0" fontId="25" fillId="0" borderId="0"/>
    <xf numFmtId="43" fontId="19" fillId="0" borderId="0" applyFont="0" applyFill="0" applyBorder="0" applyAlignment="0" applyProtection="0"/>
    <xf numFmtId="0" fontId="19" fillId="0" borderId="0" applyNumberFormat="0" applyBorder="0" applyAlignment="0"/>
    <xf numFmtId="0" fontId="25" fillId="0" borderId="0"/>
    <xf numFmtId="0" fontId="25" fillId="0" borderId="0"/>
    <xf numFmtId="0" fontId="25" fillId="0" borderId="0"/>
    <xf numFmtId="43" fontId="19" fillId="0" borderId="0" applyFont="0" applyFill="0" applyBorder="0" applyAlignment="0" applyProtection="0"/>
    <xf numFmtId="0" fontId="1" fillId="7" borderId="0" applyNumberFormat="0" applyBorder="0" applyAlignment="0" applyProtection="0"/>
    <xf numFmtId="0" fontId="25" fillId="0" borderId="0"/>
  </cellStyleXfs>
  <cellXfs count="71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166" fontId="3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 indent="1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3" fillId="0" borderId="0" xfId="0" applyFont="1" applyAlignment="1">
      <alignment horizontal="right" indent="1"/>
    </xf>
    <xf numFmtId="0" fontId="8" fillId="0" borderId="0" xfId="0" applyFont="1"/>
    <xf numFmtId="0" fontId="8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right" indent="1"/>
    </xf>
    <xf numFmtId="165" fontId="9" fillId="0" borderId="1" xfId="0" applyNumberFormat="1" applyFont="1" applyBorder="1" applyAlignment="1">
      <alignment horizontal="right" indent="1"/>
    </xf>
    <xf numFmtId="0" fontId="7" fillId="4" borderId="0" xfId="0" applyFont="1" applyFill="1" applyAlignment="1">
      <alignment horizontal="right" vertical="center" wrapText="1" indent="1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indent="1"/>
    </xf>
    <xf numFmtId="0" fontId="10" fillId="0" borderId="0" xfId="1" applyFont="1" applyFill="1" applyAlignment="1">
      <alignment horizontal="center" vertical="center"/>
    </xf>
    <xf numFmtId="0" fontId="13" fillId="0" borderId="0" xfId="0" applyFont="1"/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right" vertical="center" wrapText="1" indent="1"/>
    </xf>
    <xf numFmtId="0" fontId="15" fillId="4" borderId="0" xfId="0" applyFont="1" applyFill="1" applyAlignment="1">
      <alignment horizontal="right" indent="1"/>
    </xf>
    <xf numFmtId="0" fontId="13" fillId="0" borderId="0" xfId="0" applyFont="1" applyAlignment="1">
      <alignment horizontal="right" indent="1"/>
    </xf>
    <xf numFmtId="164" fontId="18" fillId="0" borderId="0" xfId="2" applyFont="1" applyFill="1"/>
    <xf numFmtId="0" fontId="17" fillId="0" borderId="0" xfId="0" applyFont="1"/>
    <xf numFmtId="0" fontId="3" fillId="0" borderId="0" xfId="0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17" fillId="0" borderId="0" xfId="0" applyFont="1" applyBorder="1"/>
    <xf numFmtId="165" fontId="2" fillId="0" borderId="0" xfId="0" applyNumberFormat="1" applyFont="1" applyBorder="1" applyAlignment="1">
      <alignment horizontal="right" indent="1"/>
    </xf>
    <xf numFmtId="0" fontId="7" fillId="4" borderId="1" xfId="0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indent="1"/>
    </xf>
    <xf numFmtId="164" fontId="0" fillId="0" borderId="0" xfId="0" applyNumberFormat="1"/>
    <xf numFmtId="165" fontId="9" fillId="0" borderId="1" xfId="0" applyNumberFormat="1" applyFont="1" applyFill="1" applyBorder="1" applyAlignment="1"/>
    <xf numFmtId="165" fontId="9" fillId="0" borderId="0" xfId="0" applyNumberFormat="1" applyFont="1" applyFill="1" applyBorder="1" applyAlignment="1"/>
    <xf numFmtId="165" fontId="9" fillId="0" borderId="1" xfId="0" applyNumberFormat="1" applyFont="1" applyFill="1" applyBorder="1" applyAlignment="1">
      <alignment horizontal="right" indent="1"/>
    </xf>
    <xf numFmtId="4" fontId="9" fillId="0" borderId="1" xfId="0" applyNumberFormat="1" applyFont="1" applyFill="1" applyBorder="1" applyAlignment="1">
      <alignment horizontal="right" indent="1"/>
    </xf>
    <xf numFmtId="0" fontId="0" fillId="0" borderId="0" xfId="0" applyFill="1" applyBorder="1"/>
    <xf numFmtId="165" fontId="9" fillId="0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 indent="1"/>
    </xf>
    <xf numFmtId="3" fontId="29" fillId="0" borderId="0" xfId="0" applyNumberFormat="1" applyFont="1" applyFill="1" applyBorder="1" applyAlignment="1">
      <alignment horizontal="right" vertical="center" wrapText="1"/>
    </xf>
    <xf numFmtId="164" fontId="0" fillId="0" borderId="0" xfId="0" applyNumberFormat="1" applyFill="1" applyBorder="1"/>
    <xf numFmtId="0" fontId="7" fillId="4" borderId="1" xfId="0" applyFont="1" applyFill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5" fontId="9" fillId="8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8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8" borderId="0" xfId="0" applyFont="1" applyFill="1" applyAlignment="1">
      <alignment vertical="center"/>
    </xf>
    <xf numFmtId="0" fontId="30" fillId="8" borderId="0" xfId="0" applyFont="1" applyFill="1"/>
    <xf numFmtId="165" fontId="31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right" indent="1"/>
    </xf>
    <xf numFmtId="0" fontId="13" fillId="0" borderId="0" xfId="0" applyFont="1" applyBorder="1"/>
    <xf numFmtId="0" fontId="13" fillId="0" borderId="6" xfId="0" applyFont="1" applyBorder="1" applyAlignment="1">
      <alignment horizontal="center"/>
    </xf>
    <xf numFmtId="0" fontId="8" fillId="0" borderId="7" xfId="0" applyFont="1" applyBorder="1" applyAlignment="1">
      <alignment horizontal="right" indent="1"/>
    </xf>
    <xf numFmtId="0" fontId="13" fillId="0" borderId="7" xfId="0" applyFont="1" applyBorder="1"/>
    <xf numFmtId="0" fontId="13" fillId="0" borderId="5" xfId="0" applyFont="1" applyBorder="1" applyAlignment="1">
      <alignment horizontal="center"/>
    </xf>
  </cellXfs>
  <cellStyles count="27">
    <cellStyle name="20% - Accent6 2" xfId="25" xr:uid="{0FDF04AF-7B7E-4C84-8E10-ABB2A683775C}"/>
    <cellStyle name="Aprēķins" xfId="3" xr:uid="{F919A356-6D3F-4768-9974-3D8E32D676B6}"/>
    <cellStyle name="Bad 2" xfId="10" xr:uid="{1E11EB55-ED33-4D69-B132-04C341429A16}"/>
    <cellStyle name="Bad 3" xfId="7" xr:uid="{60577C0A-F384-4284-83F9-6F4A0A443EC3}"/>
    <cellStyle name="Calculation 2" xfId="8" xr:uid="{4926CE99-F3A9-468F-AEF1-880CF04CB1D2}"/>
    <cellStyle name="Comma 2" xfId="24" xr:uid="{94D26FF8-52C6-432F-A65A-9C4E05A47D7D}"/>
    <cellStyle name="Comma 3" xfId="19" xr:uid="{82B1D3AC-464B-4F2A-B108-735AC32B1163}"/>
    <cellStyle name="Labs" xfId="4" builtinId="26" customBuiltin="1"/>
    <cellStyle name="Linked Cell 2" xfId="12" xr:uid="{36DE8819-171F-417E-9EFC-362721F29EF2}"/>
    <cellStyle name="Neitrāls" xfId="1" builtinId="28"/>
    <cellStyle name="Neutral 2" xfId="6" xr:uid="{640FBD64-E3C1-411F-8686-25AC3CD7BCF3}"/>
    <cellStyle name="Normal 2" xfId="9" xr:uid="{B00102A9-8F26-4490-AE2D-3DF43ECA57BC}"/>
    <cellStyle name="Normal 2 2" xfId="15" xr:uid="{5A1E54C0-4E6C-4D30-A65F-89BFFC6B420F}"/>
    <cellStyle name="Normal 3" xfId="11" xr:uid="{93AA578C-1534-41DC-B20B-FF8C5153F3B9}"/>
    <cellStyle name="Normal 3 5" xfId="20" xr:uid="{F2A274AE-2690-4E14-B493-6590989CCE89}"/>
    <cellStyle name="Normal 4" xfId="13" xr:uid="{08B44DF1-B24C-465F-807A-D30848F9B17E}"/>
    <cellStyle name="Normal 4 2" xfId="22" xr:uid="{33FC3AFA-5AFC-4E48-A9A8-F2BB0966B693}"/>
    <cellStyle name="Normal 5" xfId="16" xr:uid="{887B90E8-9ECC-4C60-9375-A4A112577262}"/>
    <cellStyle name="Normal 6" xfId="18" xr:uid="{DB5C4EB6-FE5C-46FE-81D5-784EAD37D60D}"/>
    <cellStyle name="Normal 6 2" xfId="23" xr:uid="{A9B4AC65-41FB-4306-B08E-461E72301B8F}"/>
    <cellStyle name="Normal 7" xfId="21" xr:uid="{085C9D5F-B99C-49B9-924E-339BABDEF41F}"/>
    <cellStyle name="Normal 7 2" xfId="26" xr:uid="{5376AB18-80BE-42FF-AA23-9500684ED8E3}"/>
    <cellStyle name="Output 2" xfId="17" xr:uid="{776A3875-34F9-482D-A873-D297B582A4C0}"/>
    <cellStyle name="Parasts" xfId="0" builtinId="0"/>
    <cellStyle name="Percent 3" xfId="14" xr:uid="{BC4CD920-A217-4C55-9E14-82E59CF639E9}"/>
    <cellStyle name="Pieņēmumi" xfId="2" xr:uid="{D3B41C00-1D9E-4593-9924-2FA1B6A4BB66}"/>
    <cellStyle name="Slikts" xfId="5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ens4\fdp_dokumenti\9_Lietvediba\2022\FDP_2022_1_08\Pielikums_SP2022_24_makro_prog_Parmainas_publicesanai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_2022_2025"/>
      <sheetName val="VTBI_2021_2024"/>
      <sheetName val="Izmaiņas"/>
      <sheetName val="OutputDETAIL"/>
      <sheetName val="Output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21924.455000000002</v>
          </cell>
        </row>
        <row r="16">
          <cell r="H16">
            <v>1.300022609088856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D4DC-CF97-4B3B-8886-CBD620601C94}">
  <dimension ref="A1:Z80"/>
  <sheetViews>
    <sheetView tabSelected="1" zoomScale="70" zoomScaleNormal="70" workbookViewId="0"/>
  </sheetViews>
  <sheetFormatPr defaultRowHeight="15" x14ac:dyDescent="0.25"/>
  <cols>
    <col min="1" max="1" width="6.28515625" customWidth="1"/>
    <col min="2" max="2" width="32" customWidth="1"/>
    <col min="3" max="3" width="32.42578125" customWidth="1"/>
    <col min="4" max="4" width="23.140625" customWidth="1"/>
    <col min="5" max="16" width="11.5703125" customWidth="1"/>
    <col min="17" max="17" width="10.5703125" customWidth="1"/>
    <col min="18" max="18" width="11.140625" customWidth="1"/>
  </cols>
  <sheetData>
    <row r="1" spans="1:19" ht="20.25" x14ac:dyDescent="0.3">
      <c r="A1" s="2" t="s">
        <v>23</v>
      </c>
      <c r="B1" s="1"/>
      <c r="C1" s="1"/>
      <c r="D1" s="3"/>
      <c r="E1" s="23" t="s">
        <v>134</v>
      </c>
      <c r="F1" s="23" t="s">
        <v>133</v>
      </c>
      <c r="G1" s="23" t="s">
        <v>24</v>
      </c>
      <c r="H1" s="23" t="s">
        <v>25</v>
      </c>
      <c r="I1" s="23" t="s">
        <v>26</v>
      </c>
      <c r="J1" s="23" t="s">
        <v>27</v>
      </c>
      <c r="K1" s="23" t="s">
        <v>28</v>
      </c>
      <c r="L1" s="23" t="s">
        <v>29</v>
      </c>
      <c r="M1" s="23" t="s">
        <v>30</v>
      </c>
      <c r="N1" s="23" t="s">
        <v>31</v>
      </c>
      <c r="O1" s="23" t="s">
        <v>32</v>
      </c>
      <c r="P1" s="23" t="s">
        <v>33</v>
      </c>
      <c r="Q1" s="23" t="s">
        <v>34</v>
      </c>
      <c r="R1" s="23" t="s">
        <v>135</v>
      </c>
      <c r="S1" s="23"/>
    </row>
    <row r="2" spans="1:19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9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9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42">
        <v>2026</v>
      </c>
      <c r="Q4" s="13">
        <v>2027</v>
      </c>
      <c r="R4" s="13">
        <v>2028</v>
      </c>
    </row>
    <row r="5" spans="1:19" x14ac:dyDescent="0.25">
      <c r="A5" s="14">
        <v>1</v>
      </c>
      <c r="B5" s="15" t="s">
        <v>41</v>
      </c>
      <c r="C5" s="15" t="s">
        <v>1</v>
      </c>
      <c r="D5" s="16" t="s">
        <v>42</v>
      </c>
      <c r="E5" s="53">
        <v>24572.126</v>
      </c>
      <c r="F5" s="53">
        <v>25154.145</v>
      </c>
      <c r="G5" s="53">
        <v>25987.37</v>
      </c>
      <c r="H5" s="53">
        <v>27024.401000000002</v>
      </c>
      <c r="I5" s="53">
        <v>27183.17</v>
      </c>
      <c r="J5" s="53">
        <v>26228.007000000001</v>
      </c>
      <c r="K5" s="53">
        <v>27993.607</v>
      </c>
      <c r="L5" s="53">
        <v>28933.763999999999</v>
      </c>
      <c r="M5" s="53">
        <v>28760.160187158006</v>
      </c>
      <c r="N5" s="53">
        <v>29158.299824107613</v>
      </c>
      <c r="O5" s="53">
        <v>30007.390965962131</v>
      </c>
      <c r="P5" s="53">
        <v>30763.879796093257</v>
      </c>
      <c r="Q5" s="53">
        <v>31472.881735366729</v>
      </c>
      <c r="R5" s="53">
        <v>32198.72211896674</v>
      </c>
    </row>
    <row r="6" spans="1:19" x14ac:dyDescent="0.25">
      <c r="A6" s="14">
        <v>2</v>
      </c>
      <c r="B6" s="15" t="s">
        <v>43</v>
      </c>
      <c r="C6" s="15" t="s">
        <v>44</v>
      </c>
      <c r="D6" s="16" t="s">
        <v>42</v>
      </c>
      <c r="E6" s="48">
        <v>24572.126</v>
      </c>
      <c r="F6" s="48">
        <v>25371.324000000001</v>
      </c>
      <c r="G6" s="48">
        <v>26984.433000000001</v>
      </c>
      <c r="H6" s="48">
        <v>29153.556</v>
      </c>
      <c r="I6" s="48">
        <v>30572.868999999999</v>
      </c>
      <c r="J6" s="48">
        <v>30109.462</v>
      </c>
      <c r="K6" s="48">
        <v>33348.932000000001</v>
      </c>
      <c r="L6" s="48">
        <v>38870.027999999998</v>
      </c>
      <c r="M6" s="48">
        <v>40653.453009819452</v>
      </c>
      <c r="N6" s="48">
        <v>42326.095234016895</v>
      </c>
      <c r="O6" s="48">
        <v>44885.482401787929</v>
      </c>
      <c r="P6" s="48">
        <v>47259.509225518799</v>
      </c>
      <c r="Q6" s="48">
        <v>49654.089920289836</v>
      </c>
      <c r="R6" s="48">
        <v>52170.810954523098</v>
      </c>
    </row>
    <row r="7" spans="1:19" x14ac:dyDescent="0.25">
      <c r="A7" s="14">
        <v>3</v>
      </c>
      <c r="B7" s="15" t="s">
        <v>45</v>
      </c>
      <c r="C7" s="15" t="s">
        <v>46</v>
      </c>
      <c r="D7" s="16" t="s">
        <v>47</v>
      </c>
      <c r="E7" s="48">
        <v>3.8852600542676328</v>
      </c>
      <c r="F7" s="48">
        <v>2.3686147466442264</v>
      </c>
      <c r="G7" s="48">
        <v>3.3124759358745877</v>
      </c>
      <c r="H7" s="48">
        <v>3.9905192406926915</v>
      </c>
      <c r="I7" s="48">
        <v>0.58750238349406914</v>
      </c>
      <c r="J7" s="48">
        <v>-3.5138028419790572</v>
      </c>
      <c r="K7" s="48">
        <v>6.7317352782466457</v>
      </c>
      <c r="L7" s="48">
        <v>3.3584703821840378</v>
      </c>
      <c r="M7" s="48">
        <v>-0.600004247086531</v>
      </c>
      <c r="N7" s="48">
        <v>1.3843442955765681</v>
      </c>
      <c r="O7" s="48">
        <v>2.9120049762040736</v>
      </c>
      <c r="P7" s="48">
        <v>2.5210083442083402</v>
      </c>
      <c r="Q7" s="48">
        <v>2.3046570977809893</v>
      </c>
      <c r="R7" s="48">
        <v>2.3062406223335046</v>
      </c>
    </row>
    <row r="8" spans="1:19" x14ac:dyDescent="0.25">
      <c r="A8" s="14">
        <v>4</v>
      </c>
      <c r="B8" s="15" t="s">
        <v>48</v>
      </c>
      <c r="C8" s="15" t="s">
        <v>49</v>
      </c>
      <c r="D8" s="16" t="s">
        <v>47</v>
      </c>
      <c r="E8" s="48">
        <v>4.0054682588129822</v>
      </c>
      <c r="F8" s="48">
        <v>3.2524576831487906</v>
      </c>
      <c r="G8" s="48">
        <v>6.3580008674360045</v>
      </c>
      <c r="H8" s="48">
        <v>8.0384234866079964</v>
      </c>
      <c r="I8" s="48">
        <v>4.8684043895022455</v>
      </c>
      <c r="J8" s="48">
        <v>-1.5157458725905002</v>
      </c>
      <c r="K8" s="48">
        <v>10.758976696428519</v>
      </c>
      <c r="L8" s="48">
        <v>16.555540669188431</v>
      </c>
      <c r="M8" s="48">
        <v>4.5881752640349447</v>
      </c>
      <c r="N8" s="48">
        <v>4.114391522396474</v>
      </c>
      <c r="O8" s="48">
        <v>6.0468303386372924</v>
      </c>
      <c r="P8" s="48">
        <v>5.2890749897260605</v>
      </c>
      <c r="Q8" s="48">
        <v>5.0668759240479773</v>
      </c>
      <c r="R8" s="48">
        <v>5.0685070218251553</v>
      </c>
    </row>
    <row r="9" spans="1:19" x14ac:dyDescent="0.25">
      <c r="A9" s="30"/>
      <c r="B9" s="20" t="s">
        <v>131</v>
      </c>
      <c r="C9" s="20" t="s">
        <v>50</v>
      </c>
      <c r="D9" s="2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42">
        <v>2026</v>
      </c>
      <c r="Q9" s="13">
        <v>2027</v>
      </c>
      <c r="R9" s="13">
        <v>2028</v>
      </c>
    </row>
    <row r="10" spans="1:19" x14ac:dyDescent="0.25">
      <c r="A10" s="32">
        <f>A8+1</f>
        <v>5</v>
      </c>
      <c r="B10" s="24" t="s">
        <v>5</v>
      </c>
      <c r="C10" s="24" t="s">
        <v>6</v>
      </c>
      <c r="D10" s="27" t="s">
        <v>42</v>
      </c>
      <c r="E10" s="52">
        <v>14709.929</v>
      </c>
      <c r="F10" s="52">
        <v>15223.714</v>
      </c>
      <c r="G10" s="52">
        <v>15669.319</v>
      </c>
      <c r="H10" s="52">
        <v>16144.198</v>
      </c>
      <c r="I10" s="52">
        <v>16147.659</v>
      </c>
      <c r="J10" s="52">
        <v>15450.178</v>
      </c>
      <c r="K10" s="52">
        <v>16575.665000000001</v>
      </c>
      <c r="L10" s="52">
        <v>17568.189999999999</v>
      </c>
      <c r="M10" s="52">
        <v>17327.012057004231</v>
      </c>
      <c r="N10" s="52">
        <v>17657.890346562861</v>
      </c>
      <c r="O10" s="52">
        <v>18103.957816774429</v>
      </c>
      <c r="P10" s="52">
        <v>18597.288321110504</v>
      </c>
      <c r="Q10" s="52">
        <v>19062.220529138263</v>
      </c>
      <c r="R10" s="52">
        <v>19538.776042366717</v>
      </c>
    </row>
    <row r="11" spans="1:19" x14ac:dyDescent="0.2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52">
        <v>4442.4480000000003</v>
      </c>
      <c r="F11" s="52">
        <v>4534.4690000000001</v>
      </c>
      <c r="G11" s="52">
        <v>4692.223</v>
      </c>
      <c r="H11" s="52">
        <v>4774.2640000000001</v>
      </c>
      <c r="I11" s="52">
        <v>5040.2849999999999</v>
      </c>
      <c r="J11" s="52">
        <v>5146.6049999999996</v>
      </c>
      <c r="K11" s="52">
        <v>5327.1589999999997</v>
      </c>
      <c r="L11" s="52">
        <v>5478.7749999999996</v>
      </c>
      <c r="M11" s="52">
        <v>5831.5636746345872</v>
      </c>
      <c r="N11" s="52">
        <v>6222.2924379542392</v>
      </c>
      <c r="O11" s="52">
        <v>6585.7049098571615</v>
      </c>
      <c r="P11" s="52">
        <v>6788.2264324591952</v>
      </c>
      <c r="Q11" s="52">
        <v>6991.8732254329716</v>
      </c>
      <c r="R11" s="52">
        <v>7201.6294221959606</v>
      </c>
    </row>
    <row r="12" spans="1:19" x14ac:dyDescent="0.2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52">
        <v>5849.4169999999995</v>
      </c>
      <c r="F12" s="52">
        <v>5783.1709999999975</v>
      </c>
      <c r="G12" s="52">
        <v>6383.8829999999998</v>
      </c>
      <c r="H12" s="52">
        <v>7228.512999999999</v>
      </c>
      <c r="I12" s="52">
        <v>7301.1560000000009</v>
      </c>
      <c r="J12" s="52">
        <v>6662.7879999999986</v>
      </c>
      <c r="K12" s="52">
        <v>8323.2789999999968</v>
      </c>
      <c r="L12" s="52">
        <v>8514.5880000000034</v>
      </c>
      <c r="M12" s="52">
        <v>9001.6124621556919</v>
      </c>
      <c r="N12" s="52">
        <v>9277.0899258922818</v>
      </c>
      <c r="O12" s="52">
        <v>9590.4196504559604</v>
      </c>
      <c r="P12" s="52">
        <v>9800.0059077600981</v>
      </c>
      <c r="Q12" s="52">
        <v>10014.304506178069</v>
      </c>
      <c r="R12" s="52">
        <v>10234.544620431576</v>
      </c>
    </row>
    <row r="13" spans="1:19" x14ac:dyDescent="0.2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52">
        <v>5372.2070000000003</v>
      </c>
      <c r="F13" s="52">
        <v>4929.4489999999996</v>
      </c>
      <c r="G13" s="52">
        <v>5491.9539999999997</v>
      </c>
      <c r="H13" s="52">
        <v>6136.98</v>
      </c>
      <c r="I13" s="52">
        <v>6228.6350000000002</v>
      </c>
      <c r="J13" s="52">
        <v>6094.384</v>
      </c>
      <c r="K13" s="52">
        <v>6534.5820000000003</v>
      </c>
      <c r="L13" s="52">
        <v>6570.8990000000003</v>
      </c>
      <c r="M13" s="52">
        <v>6952.591764662724</v>
      </c>
      <c r="N13" s="52">
        <v>7220.2111480471503</v>
      </c>
      <c r="O13" s="52">
        <v>7520.8046680152365</v>
      </c>
      <c r="P13" s="52">
        <v>7729.3220375215269</v>
      </c>
      <c r="Q13" s="52">
        <v>7943.6206359394964</v>
      </c>
      <c r="R13" s="52">
        <v>8163.8607501930046</v>
      </c>
    </row>
    <row r="14" spans="1:19" x14ac:dyDescent="0.2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52">
        <v>477.20999999999913</v>
      </c>
      <c r="F14" s="52">
        <v>853.72199999999793</v>
      </c>
      <c r="G14" s="52">
        <v>891.92900000000009</v>
      </c>
      <c r="H14" s="52">
        <v>1091.5329999999994</v>
      </c>
      <c r="I14" s="52">
        <v>1072.5210000000006</v>
      </c>
      <c r="J14" s="52">
        <v>568.40399999999863</v>
      </c>
      <c r="K14" s="52">
        <v>1788.6969999999965</v>
      </c>
      <c r="L14" s="52">
        <v>1943.6890000000021</v>
      </c>
      <c r="M14" s="52">
        <v>2049.0206974929679</v>
      </c>
      <c r="N14" s="52">
        <v>2056.8787778451319</v>
      </c>
      <c r="O14" s="52">
        <v>2069.6149824407235</v>
      </c>
      <c r="P14" s="52">
        <v>2070.6838702385712</v>
      </c>
      <c r="Q14" s="52">
        <v>2070.6838702385712</v>
      </c>
      <c r="R14" s="52">
        <v>2070.6838702385712</v>
      </c>
    </row>
    <row r="15" spans="1:19" x14ac:dyDescent="0.2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52">
        <v>14810.942999999999</v>
      </c>
      <c r="F15" s="52">
        <v>15396.799000000001</v>
      </c>
      <c r="G15" s="52">
        <v>16374.803</v>
      </c>
      <c r="H15" s="52">
        <v>17096.127</v>
      </c>
      <c r="I15" s="52">
        <v>17317.983</v>
      </c>
      <c r="J15" s="52">
        <v>17379.468000000001</v>
      </c>
      <c r="K15" s="52">
        <v>18951.373</v>
      </c>
      <c r="L15" s="52">
        <v>20906.13</v>
      </c>
      <c r="M15" s="52">
        <v>19589.158095177387</v>
      </c>
      <c r="N15" s="52">
        <v>19434.202728157044</v>
      </c>
      <c r="O15" s="52">
        <v>20076.701278959546</v>
      </c>
      <c r="P15" s="52">
        <v>20898.852230534587</v>
      </c>
      <c r="Q15" s="52">
        <v>21734.806319755971</v>
      </c>
      <c r="R15" s="52">
        <v>22604.198572546211</v>
      </c>
    </row>
    <row r="16" spans="1:19" x14ac:dyDescent="0.2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52">
        <v>15240.611000000001</v>
      </c>
      <c r="F16" s="52">
        <v>15784.008</v>
      </c>
      <c r="G16" s="52">
        <v>17132.858</v>
      </c>
      <c r="H16" s="52">
        <v>18218.701000000001</v>
      </c>
      <c r="I16" s="52">
        <v>18623.913</v>
      </c>
      <c r="J16" s="52">
        <v>18411.031999999999</v>
      </c>
      <c r="K16" s="52">
        <v>21183.868999999999</v>
      </c>
      <c r="L16" s="52">
        <v>23533.919000000002</v>
      </c>
      <c r="M16" s="52">
        <v>22989.186101813888</v>
      </c>
      <c r="N16" s="52">
        <v>23433.175614458814</v>
      </c>
      <c r="O16" s="52">
        <v>24349.392690084966</v>
      </c>
      <c r="P16" s="52">
        <v>25320.493095771133</v>
      </c>
      <c r="Q16" s="52">
        <v>26330.322845138544</v>
      </c>
      <c r="R16" s="52">
        <v>27380.426538573724</v>
      </c>
    </row>
    <row r="17" spans="1:18" x14ac:dyDescent="0.25">
      <c r="A17" s="19"/>
      <c r="B17" s="20" t="s">
        <v>55</v>
      </c>
      <c r="C17" s="28" t="s">
        <v>56</v>
      </c>
      <c r="D17" s="2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42">
        <v>2026</v>
      </c>
      <c r="Q17" s="13">
        <v>2027</v>
      </c>
      <c r="R17" s="13">
        <v>2028</v>
      </c>
    </row>
    <row r="18" spans="1:18" x14ac:dyDescent="0.25">
      <c r="A18" s="14">
        <f>A16+1</f>
        <v>12</v>
      </c>
      <c r="B18" s="24" t="s">
        <v>5</v>
      </c>
      <c r="C18" s="24" t="s">
        <v>6</v>
      </c>
      <c r="D18" s="27" t="s">
        <v>47</v>
      </c>
      <c r="E18" s="48">
        <v>2.2447452133450128</v>
      </c>
      <c r="F18" s="48">
        <v>3.492776885598829</v>
      </c>
      <c r="G18" s="48">
        <v>2.9270452663522093</v>
      </c>
      <c r="H18" s="48">
        <v>3.0306294740696842</v>
      </c>
      <c r="I18" s="48">
        <v>2.1438042323310924E-2</v>
      </c>
      <c r="J18" s="48">
        <v>-4.3193939133839763</v>
      </c>
      <c r="K18" s="48">
        <v>7.2846215752336434</v>
      </c>
      <c r="L18" s="48">
        <v>5.9878442282707738</v>
      </c>
      <c r="M18" s="48">
        <v>-1.3728104204005547</v>
      </c>
      <c r="N18" s="48">
        <v>1.9096096226520274</v>
      </c>
      <c r="O18" s="48">
        <v>2.5261651389651689</v>
      </c>
      <c r="P18" s="48">
        <v>2.7249870405628798</v>
      </c>
      <c r="Q18" s="48">
        <v>2.5</v>
      </c>
      <c r="R18" s="48">
        <v>2.5</v>
      </c>
    </row>
    <row r="19" spans="1:18" x14ac:dyDescent="0.2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48">
        <v>1.467429202085512</v>
      </c>
      <c r="F19" s="48">
        <v>2.0714029742160136</v>
      </c>
      <c r="G19" s="48">
        <v>3.4789961073722111</v>
      </c>
      <c r="H19" s="48">
        <v>1.7484463121211462</v>
      </c>
      <c r="I19" s="48">
        <v>5.5719792621438557</v>
      </c>
      <c r="J19" s="48">
        <v>2.1094045277201445</v>
      </c>
      <c r="K19" s="48">
        <v>3.5082156100963715</v>
      </c>
      <c r="L19" s="48">
        <v>2.8460948884762018</v>
      </c>
      <c r="M19" s="48">
        <v>6.4391889543663865</v>
      </c>
      <c r="N19" s="48">
        <v>6.7002400234296573</v>
      </c>
      <c r="O19" s="48">
        <v>5.8404916761257937</v>
      </c>
      <c r="P19" s="48">
        <v>3.0751684956140224</v>
      </c>
      <c r="Q19" s="48">
        <v>3</v>
      </c>
      <c r="R19" s="48">
        <v>3</v>
      </c>
    </row>
    <row r="20" spans="1:18" x14ac:dyDescent="0.2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48">
        <v>6.3827461632921256</v>
      </c>
      <c r="F20" s="48">
        <v>-1.1325231215350584</v>
      </c>
      <c r="G20" s="48">
        <v>10.387242569863545</v>
      </c>
      <c r="H20" s="48">
        <v>13.230662278741633</v>
      </c>
      <c r="I20" s="48">
        <v>1.0049508107684346</v>
      </c>
      <c r="J20" s="48">
        <v>-8.7433825547625901</v>
      </c>
      <c r="K20" s="48">
        <v>24.921864540789812</v>
      </c>
      <c r="L20" s="48">
        <v>2.2984811634934488</v>
      </c>
      <c r="M20" s="48">
        <v>5.7198828898789742</v>
      </c>
      <c r="N20" s="48">
        <v>3.060312415078343</v>
      </c>
      <c r="O20" s="48">
        <v>3.3774570157951871</v>
      </c>
      <c r="P20" s="48">
        <v>2.1853710780442555</v>
      </c>
      <c r="Q20" s="48">
        <v>2.1867190737944213</v>
      </c>
      <c r="R20" s="48">
        <v>2.1992552165518475</v>
      </c>
    </row>
    <row r="21" spans="1:18" x14ac:dyDescent="0.2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48">
        <v>-1.9995731344699266</v>
      </c>
      <c r="F21" s="48">
        <v>-8.2416407260554365</v>
      </c>
      <c r="G21" s="48">
        <v>11.411113087892772</v>
      </c>
      <c r="H21" s="48">
        <v>11.744927215340837</v>
      </c>
      <c r="I21" s="48">
        <v>1.4934870245625831</v>
      </c>
      <c r="J21" s="48">
        <v>-2.1553839645443986</v>
      </c>
      <c r="K21" s="48">
        <v>7.2230105618549914</v>
      </c>
      <c r="L21" s="48">
        <v>0.55576622957673294</v>
      </c>
      <c r="M21" s="48">
        <v>5.8088362743472999</v>
      </c>
      <c r="N21" s="48">
        <v>3.849203181245727</v>
      </c>
      <c r="O21" s="48">
        <v>4.1632233989360259</v>
      </c>
      <c r="P21" s="48">
        <v>2.7725406882734376</v>
      </c>
      <c r="Q21" s="48">
        <v>2.7725406882734376</v>
      </c>
      <c r="R21" s="48">
        <v>2.7725406882734376</v>
      </c>
    </row>
    <row r="22" spans="1:18" x14ac:dyDescent="0.2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51" t="s">
        <v>58</v>
      </c>
      <c r="F22" s="51" t="s">
        <v>58</v>
      </c>
      <c r="G22" s="51" t="s">
        <v>58</v>
      </c>
      <c r="H22" s="51" t="s">
        <v>58</v>
      </c>
      <c r="I22" s="51" t="s">
        <v>58</v>
      </c>
      <c r="J22" s="51" t="s">
        <v>58</v>
      </c>
      <c r="K22" s="51" t="s">
        <v>58</v>
      </c>
      <c r="L22" s="51" t="s">
        <v>58</v>
      </c>
      <c r="M22" s="51" t="s">
        <v>58</v>
      </c>
      <c r="N22" s="51" t="s">
        <v>58</v>
      </c>
      <c r="O22" s="51" t="s">
        <v>58</v>
      </c>
      <c r="P22" s="51" t="s">
        <v>58</v>
      </c>
      <c r="Q22" s="51" t="s">
        <v>58</v>
      </c>
      <c r="R22" s="51" t="s">
        <v>58</v>
      </c>
    </row>
    <row r="23" spans="1:18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48">
        <v>2.973656482703646</v>
      </c>
      <c r="F23" s="48">
        <v>3.9555617761812982</v>
      </c>
      <c r="G23" s="48">
        <v>6.3519956323388982</v>
      </c>
      <c r="H23" s="48">
        <v>4.4050850565958086</v>
      </c>
      <c r="I23" s="48">
        <v>1.2976974258555742</v>
      </c>
      <c r="J23" s="48">
        <v>0.35503557198317992</v>
      </c>
      <c r="K23" s="48">
        <v>9.0446094207256493</v>
      </c>
      <c r="L23" s="48">
        <v>10.314593037665404</v>
      </c>
      <c r="M23" s="48">
        <v>-6.2994533413052238</v>
      </c>
      <c r="N23" s="48">
        <v>-0.79102617002457976</v>
      </c>
      <c r="O23" s="48">
        <v>3.3060195974575493</v>
      </c>
      <c r="P23" s="48">
        <v>4.0950499793342914</v>
      </c>
      <c r="Q23" s="48">
        <v>4</v>
      </c>
      <c r="R23" s="48">
        <v>4</v>
      </c>
    </row>
    <row r="24" spans="1:18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48">
        <v>1.6465073619400243</v>
      </c>
      <c r="F24" s="48">
        <v>3.5654541671590323</v>
      </c>
      <c r="G24" s="48">
        <v>8.5456748374683968</v>
      </c>
      <c r="H24" s="48">
        <v>6.3377808886293252</v>
      </c>
      <c r="I24" s="48">
        <v>2.2241541809155336</v>
      </c>
      <c r="J24" s="48">
        <v>-1.1430519461726476</v>
      </c>
      <c r="K24" s="48">
        <v>15.060736410647692</v>
      </c>
      <c r="L24" s="48">
        <v>11.093582574552372</v>
      </c>
      <c r="M24" s="48">
        <v>-2.3146714246195614</v>
      </c>
      <c r="N24" s="48">
        <v>1.9312972224357878</v>
      </c>
      <c r="O24" s="48">
        <v>3.9099142630110322</v>
      </c>
      <c r="P24" s="48">
        <v>3.9881914840594703</v>
      </c>
      <c r="Q24" s="48">
        <v>3.9881914840594703</v>
      </c>
      <c r="R24" s="48">
        <v>3.9881914840594703</v>
      </c>
    </row>
    <row r="25" spans="1:18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42">
        <v>2026</v>
      </c>
      <c r="Q25" s="13">
        <v>2027</v>
      </c>
      <c r="R25" s="13">
        <v>2028</v>
      </c>
    </row>
    <row r="26" spans="1:18" x14ac:dyDescent="0.25">
      <c r="A26" s="32">
        <f>A24+1</f>
        <v>19</v>
      </c>
      <c r="B26" s="24" t="s">
        <v>5</v>
      </c>
      <c r="C26" s="24" t="s">
        <v>6</v>
      </c>
      <c r="D26" s="27" t="s">
        <v>42</v>
      </c>
      <c r="E26" s="46">
        <v>14709.929</v>
      </c>
      <c r="F26" s="46">
        <v>15398.156000000001</v>
      </c>
      <c r="G26" s="46">
        <v>16368.625</v>
      </c>
      <c r="H26" s="46">
        <v>17375.474999999999</v>
      </c>
      <c r="I26" s="46">
        <v>17952.467000000001</v>
      </c>
      <c r="J26" s="46">
        <v>17167.435000000001</v>
      </c>
      <c r="K26" s="46">
        <v>19043.704000000002</v>
      </c>
      <c r="L26" s="46">
        <v>23198.438999999998</v>
      </c>
      <c r="M26" s="46">
        <v>24847.64569547298</v>
      </c>
      <c r="N26" s="46">
        <v>25727.292948335031</v>
      </c>
      <c r="O26" s="46">
        <v>27036.637025345197</v>
      </c>
      <c r="P26" s="46">
        <v>28467.716427502124</v>
      </c>
      <c r="Q26" s="46">
        <v>29908.894571644414</v>
      </c>
      <c r="R26" s="46">
        <v>31423.032359333905</v>
      </c>
    </row>
    <row r="27" spans="1:18" x14ac:dyDescent="0.2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6">
        <v>4442.4480000000003</v>
      </c>
      <c r="F27" s="46">
        <v>4526.3670000000002</v>
      </c>
      <c r="G27" s="46">
        <v>4857.4799999999996</v>
      </c>
      <c r="H27" s="46">
        <v>5218.3159999999998</v>
      </c>
      <c r="I27" s="46">
        <v>5856.8980000000001</v>
      </c>
      <c r="J27" s="46">
        <v>6104.875</v>
      </c>
      <c r="K27" s="46">
        <v>7015.5879999999997</v>
      </c>
      <c r="L27" s="46">
        <v>7395.7020000000002</v>
      </c>
      <c r="M27" s="46">
        <v>7874.8641442288845</v>
      </c>
      <c r="N27" s="46">
        <v>8528.6460553626403</v>
      </c>
      <c r="O27" s="46">
        <v>9203.0111157583451</v>
      </c>
      <c r="P27" s="46">
        <v>9599.1876856622475</v>
      </c>
      <c r="Q27" s="46">
        <v>9935.1592546604261</v>
      </c>
      <c r="R27" s="46">
        <v>10282.889828573539</v>
      </c>
    </row>
    <row r="28" spans="1:18" x14ac:dyDescent="0.2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6">
        <v>5849.4169999999995</v>
      </c>
      <c r="F28" s="46">
        <v>5369.7909999999965</v>
      </c>
      <c r="G28" s="46">
        <v>5940.0499999999947</v>
      </c>
      <c r="H28" s="46">
        <v>6765.3019999999988</v>
      </c>
      <c r="I28" s="46">
        <v>6977.8449999999984</v>
      </c>
      <c r="J28" s="46">
        <v>6444.1349999999975</v>
      </c>
      <c r="K28" s="46">
        <v>8340.6479999999974</v>
      </c>
      <c r="L28" s="46">
        <v>10036.590999999989</v>
      </c>
      <c r="M28" s="46">
        <v>9435.2781212421178</v>
      </c>
      <c r="N28" s="46">
        <v>9882.320243197024</v>
      </c>
      <c r="O28" s="46">
        <v>10522.570968621754</v>
      </c>
      <c r="P28" s="46">
        <v>11102.799538069768</v>
      </c>
      <c r="Q28" s="46">
        <v>11778.432137319443</v>
      </c>
      <c r="R28" s="46">
        <v>12489.911630996712</v>
      </c>
    </row>
    <row r="29" spans="1:18" x14ac:dyDescent="0.2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6">
        <v>5372.2070000000003</v>
      </c>
      <c r="F29" s="46">
        <v>4898.6989999999996</v>
      </c>
      <c r="G29" s="46">
        <v>5558.5929999999998</v>
      </c>
      <c r="H29" s="46">
        <v>6448.2539999999999</v>
      </c>
      <c r="I29" s="46">
        <v>6734.8530000000001</v>
      </c>
      <c r="J29" s="46">
        <v>6752.1459999999997</v>
      </c>
      <c r="K29" s="46">
        <v>7461.4089999999997</v>
      </c>
      <c r="L29" s="46">
        <v>8452.5879999999997</v>
      </c>
      <c r="M29" s="46">
        <v>9507.0308527306279</v>
      </c>
      <c r="N29" s="46">
        <v>10263.992810616004</v>
      </c>
      <c r="O29" s="46">
        <v>11118.957991411587</v>
      </c>
      <c r="P29" s="46">
        <v>11655.780338352215</v>
      </c>
      <c r="Q29" s="46">
        <v>12218.520422584181</v>
      </c>
      <c r="R29" s="46">
        <v>12808.429550261435</v>
      </c>
    </row>
    <row r="30" spans="1:18" x14ac:dyDescent="0.2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6">
        <v>477.20999999999913</v>
      </c>
      <c r="F30" s="46">
        <v>471.09199999999691</v>
      </c>
      <c r="G30" s="46">
        <v>381.45699999999488</v>
      </c>
      <c r="H30" s="46">
        <v>317.04799999999886</v>
      </c>
      <c r="I30" s="46">
        <v>242.99199999999837</v>
      </c>
      <c r="J30" s="46">
        <v>-308.01100000000224</v>
      </c>
      <c r="K30" s="46">
        <v>879.23899999999776</v>
      </c>
      <c r="L30" s="46">
        <v>1584.0029999999897</v>
      </c>
      <c r="M30" s="46">
        <v>-71.752731488510108</v>
      </c>
      <c r="N30" s="46">
        <v>-381.67256741898018</v>
      </c>
      <c r="O30" s="46">
        <v>-596.38702278983328</v>
      </c>
      <c r="P30" s="46">
        <v>-552.98080028244658</v>
      </c>
      <c r="Q30" s="46">
        <v>-440.08828526473735</v>
      </c>
      <c r="R30" s="46">
        <v>-318.51791926472288</v>
      </c>
    </row>
    <row r="31" spans="1:18" x14ac:dyDescent="0.2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6">
        <v>14810.942999999999</v>
      </c>
      <c r="F31" s="46">
        <v>15123.106</v>
      </c>
      <c r="G31" s="46">
        <v>16619.561000000002</v>
      </c>
      <c r="H31" s="46">
        <v>17917.467000000001</v>
      </c>
      <c r="I31" s="46">
        <v>18350.150000000001</v>
      </c>
      <c r="J31" s="46">
        <v>18291.886999999999</v>
      </c>
      <c r="K31" s="46">
        <v>21540.489000000001</v>
      </c>
      <c r="L31" s="46">
        <v>27981.044999999998</v>
      </c>
      <c r="M31" s="46">
        <v>25946.514999561899</v>
      </c>
      <c r="N31" s="46">
        <v>26476.634522427779</v>
      </c>
      <c r="O31" s="46">
        <v>28282.396120040463</v>
      </c>
      <c r="P31" s="46">
        <v>30392.600473226743</v>
      </c>
      <c r="Q31" s="46">
        <v>32630.428937306922</v>
      </c>
      <c r="R31" s="46">
        <v>35033.030278885984</v>
      </c>
    </row>
    <row r="32" spans="1:18" x14ac:dyDescent="0.2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6">
        <v>15240.611000000001</v>
      </c>
      <c r="F32" s="46">
        <v>15046.096</v>
      </c>
      <c r="G32" s="46">
        <v>16801.282999999999</v>
      </c>
      <c r="H32" s="46">
        <v>18123.004000000001</v>
      </c>
      <c r="I32" s="46">
        <v>18564.491000000002</v>
      </c>
      <c r="J32" s="46">
        <v>17898.87</v>
      </c>
      <c r="K32" s="46">
        <v>22591.496999999999</v>
      </c>
      <c r="L32" s="46">
        <v>29741.749</v>
      </c>
      <c r="M32" s="46">
        <v>27450.849950686435</v>
      </c>
      <c r="N32" s="46">
        <v>28288.798535305566</v>
      </c>
      <c r="O32" s="46">
        <v>30159.13282797781</v>
      </c>
      <c r="P32" s="46">
        <v>32302.794898942087</v>
      </c>
      <c r="Q32" s="46">
        <v>34598.824980641344</v>
      </c>
      <c r="R32" s="46">
        <v>37058.05314326704</v>
      </c>
    </row>
    <row r="33" spans="1:18" x14ac:dyDescent="0.25">
      <c r="A33" s="31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42">
        <v>2026</v>
      </c>
      <c r="Q33" s="13">
        <v>2027</v>
      </c>
      <c r="R33" s="13">
        <v>2028</v>
      </c>
    </row>
    <row r="34" spans="1:18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48">
        <v>0.1157124740146287</v>
      </c>
      <c r="F34" s="48">
        <v>0.86339249455707545</v>
      </c>
      <c r="G34" s="48">
        <v>2.9478772084135869</v>
      </c>
      <c r="H34" s="48">
        <v>3.8925704722621504</v>
      </c>
      <c r="I34" s="48">
        <v>4.2558985008764409</v>
      </c>
      <c r="J34" s="48">
        <v>2.0708215560783572</v>
      </c>
      <c r="K34" s="48">
        <v>3.7732370861234301</v>
      </c>
      <c r="L34" s="48">
        <v>12.768252314692916</v>
      </c>
      <c r="M34" s="48">
        <v>5.2194967130764667</v>
      </c>
      <c r="N34" s="48">
        <v>2.6927700186734</v>
      </c>
      <c r="O34" s="48">
        <v>3.0461221343010862</v>
      </c>
      <c r="P34" s="48">
        <v>2.6999994344808869</v>
      </c>
      <c r="Q34" s="48">
        <v>2.699993240412212</v>
      </c>
      <c r="R34" s="48">
        <v>2.6999979499673117</v>
      </c>
    </row>
    <row r="35" spans="1:18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48">
        <v>-0.61568356957897663</v>
      </c>
      <c r="F35" s="48">
        <v>1.145857049074877</v>
      </c>
      <c r="G35" s="48">
        <v>3.2794647328272362</v>
      </c>
      <c r="H35" s="48">
        <v>3.0286794653374045</v>
      </c>
      <c r="I35" s="48">
        <v>3.2985812901600582</v>
      </c>
      <c r="J35" s="48">
        <v>-5.5855019919533788E-2</v>
      </c>
      <c r="K35" s="48">
        <v>3.3971426086837937</v>
      </c>
      <c r="L35" s="48">
        <v>14.93473036544124</v>
      </c>
      <c r="M35" s="48">
        <v>8.6</v>
      </c>
      <c r="N35" s="48">
        <v>1.6</v>
      </c>
      <c r="O35" s="48">
        <v>2.5</v>
      </c>
      <c r="P35" s="48">
        <v>2.5</v>
      </c>
      <c r="Q35" s="48">
        <v>2.5</v>
      </c>
      <c r="R35" s="48">
        <v>2.5</v>
      </c>
    </row>
    <row r="36" spans="1:18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48">
        <v>3.9067919598156919</v>
      </c>
      <c r="F36" s="48">
        <v>-0.17867582731297205</v>
      </c>
      <c r="G36" s="48">
        <v>3.7072338178336253</v>
      </c>
      <c r="H36" s="48">
        <v>5.5824091096847894</v>
      </c>
      <c r="I36" s="48">
        <v>6.3135504864578991</v>
      </c>
      <c r="J36" s="48">
        <v>2.0806370770622493</v>
      </c>
      <c r="K36" s="48">
        <v>11.022877384556779</v>
      </c>
      <c r="L36" s="48">
        <v>2.5008627722850889</v>
      </c>
      <c r="M36" s="48">
        <v>3.7334170009856393E-2</v>
      </c>
      <c r="N36" s="48">
        <v>1.5013047047192742</v>
      </c>
      <c r="O36" s="48">
        <v>1.9525298059956953</v>
      </c>
      <c r="P36" s="48">
        <v>1.1930027640507461</v>
      </c>
      <c r="Q36" s="48">
        <v>0.48543689320388239</v>
      </c>
      <c r="R36" s="48">
        <v>0.48543689320385397</v>
      </c>
    </row>
    <row r="37" spans="1:18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48">
        <v>-2.4706820356685313</v>
      </c>
      <c r="F37" s="48">
        <v>-7.1479816176972975</v>
      </c>
      <c r="G37" s="48">
        <v>0.21063936009659301</v>
      </c>
      <c r="H37" s="48">
        <v>0.58495824054605805</v>
      </c>
      <c r="I37" s="48">
        <v>2.1154530775565803</v>
      </c>
      <c r="J37" s="48">
        <v>1.19963469986115</v>
      </c>
      <c r="K37" s="48">
        <v>3.6088146988746388</v>
      </c>
      <c r="L37" s="48">
        <v>17.629769989182776</v>
      </c>
      <c r="M37" s="48">
        <v>-11.07747089206338</v>
      </c>
      <c r="N37" s="48">
        <v>1.6278557478220284</v>
      </c>
      <c r="O37" s="48">
        <v>2.9999693248660937</v>
      </c>
      <c r="P37" s="48">
        <v>3.2575719924040176</v>
      </c>
      <c r="Q37" s="48">
        <v>3.8151007991460655</v>
      </c>
      <c r="R37" s="48">
        <v>3.7586113482012027</v>
      </c>
    </row>
    <row r="38" spans="1:18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48">
        <v>1.7817213558691378</v>
      </c>
      <c r="F38" s="48">
        <v>-0.62380197056506859</v>
      </c>
      <c r="G38" s="48">
        <v>1.848727635845492</v>
      </c>
      <c r="H38" s="48">
        <v>3.8124505841679905</v>
      </c>
      <c r="I38" s="48">
        <v>2.9076855601933573</v>
      </c>
      <c r="J38" s="48">
        <v>2.4652891942558313</v>
      </c>
      <c r="K38" s="48">
        <v>3.0602105315172992</v>
      </c>
      <c r="L38" s="48">
        <v>12.657957868785473</v>
      </c>
      <c r="M38" s="48">
        <v>6.3</v>
      </c>
      <c r="N38" s="48">
        <v>3.9604778975005916</v>
      </c>
      <c r="O38" s="48">
        <v>4</v>
      </c>
      <c r="P38" s="48">
        <v>2</v>
      </c>
      <c r="Q38" s="48">
        <v>2</v>
      </c>
      <c r="R38" s="48">
        <v>2</v>
      </c>
    </row>
    <row r="39" spans="1:18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48" t="s">
        <v>58</v>
      </c>
      <c r="F39" s="48" t="s">
        <v>58</v>
      </c>
      <c r="G39" s="48" t="s">
        <v>58</v>
      </c>
      <c r="H39" s="48" t="s">
        <v>58</v>
      </c>
      <c r="I39" s="48" t="s">
        <v>58</v>
      </c>
      <c r="J39" s="48" t="s">
        <v>58</v>
      </c>
      <c r="K39" s="48" t="s">
        <v>58</v>
      </c>
      <c r="L39" s="48" t="s">
        <v>58</v>
      </c>
      <c r="M39" s="48" t="s">
        <v>58</v>
      </c>
      <c r="N39" s="48" t="s">
        <v>58</v>
      </c>
      <c r="O39" s="48" t="s">
        <v>58</v>
      </c>
      <c r="P39" s="48" t="s">
        <v>58</v>
      </c>
      <c r="Q39" s="48" t="s">
        <v>58</v>
      </c>
      <c r="R39" s="48" t="s">
        <v>58</v>
      </c>
    </row>
    <row r="40" spans="1:18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48">
        <v>-0.45029534626749523</v>
      </c>
      <c r="F40" s="48">
        <v>-1.7775967589107324</v>
      </c>
      <c r="G40" s="48">
        <v>3.3315414577166536</v>
      </c>
      <c r="H40" s="48">
        <v>3.2607830043145327</v>
      </c>
      <c r="I40" s="48">
        <v>1.1028578286640993</v>
      </c>
      <c r="J40" s="48">
        <v>-0.67016319560860893</v>
      </c>
      <c r="K40" s="48">
        <v>7.9923140014404197</v>
      </c>
      <c r="L40" s="48">
        <v>17.753928399200774</v>
      </c>
      <c r="M40" s="48">
        <v>-1.0369710123672331</v>
      </c>
      <c r="N40" s="48">
        <v>2.8567479781613745</v>
      </c>
      <c r="O40" s="48">
        <v>3.401726842072704</v>
      </c>
      <c r="P40" s="48">
        <v>3.2337212057823916</v>
      </c>
      <c r="Q40" s="48">
        <v>3.2337212057823916</v>
      </c>
      <c r="R40" s="48">
        <v>3.2337212057823916</v>
      </c>
    </row>
    <row r="41" spans="1:18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48">
        <v>-1.0310273216959587</v>
      </c>
      <c r="F41" s="48">
        <v>-4.6750609857775061</v>
      </c>
      <c r="G41" s="48">
        <v>2.8741110944788346</v>
      </c>
      <c r="H41" s="48">
        <v>1.4378758183506903</v>
      </c>
      <c r="I41" s="48">
        <v>0.20729389689233813</v>
      </c>
      <c r="J41" s="48">
        <v>-2.4706412305578169</v>
      </c>
      <c r="K41" s="48">
        <v>9.6963675893687338</v>
      </c>
      <c r="L41" s="48">
        <v>18.503866892425691</v>
      </c>
      <c r="M41" s="48">
        <v>-5.5156346858147041</v>
      </c>
      <c r="N41" s="48">
        <v>1.1000000000000001</v>
      </c>
      <c r="O41" s="48">
        <v>2.6</v>
      </c>
      <c r="P41" s="48">
        <v>3</v>
      </c>
      <c r="Q41" s="48">
        <v>3</v>
      </c>
      <c r="R41" s="48">
        <v>3</v>
      </c>
    </row>
    <row r="42" spans="1:18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42">
        <v>2026</v>
      </c>
      <c r="Q42" s="13">
        <v>2027</v>
      </c>
      <c r="R42" s="13">
        <v>2028</v>
      </c>
    </row>
    <row r="43" spans="1:18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48">
        <v>1.365362061865782</v>
      </c>
      <c r="F43" s="48">
        <v>2.0909261168528883</v>
      </c>
      <c r="G43" s="48">
        <v>1.771497301935719</v>
      </c>
      <c r="H43" s="48">
        <v>1.8273453604577958</v>
      </c>
      <c r="I43" s="48">
        <v>1.2806944361131688E-2</v>
      </c>
      <c r="J43" s="48">
        <v>-2.5658560057565025</v>
      </c>
      <c r="K43" s="48">
        <v>4.2911647842705003</v>
      </c>
      <c r="L43" s="48">
        <v>3.5455416659953785</v>
      </c>
      <c r="M43" s="48">
        <v>-0.83355191186244615</v>
      </c>
      <c r="N43" s="48">
        <v>1.1504744320108955</v>
      </c>
      <c r="O43" s="48">
        <v>1.5298130306032638</v>
      </c>
      <c r="P43" s="48">
        <v>1.6440299821322901</v>
      </c>
      <c r="Q43" s="48">
        <v>1.5112924998712449</v>
      </c>
      <c r="R43" s="48">
        <v>1.5141781970760599</v>
      </c>
    </row>
    <row r="44" spans="1:18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48">
        <v>0.27162144222712042</v>
      </c>
      <c r="F44" s="48">
        <v>0.37449344025014286</v>
      </c>
      <c r="G44" s="48">
        <v>0.62714912393166067</v>
      </c>
      <c r="H44" s="48">
        <v>0.31569566293164797</v>
      </c>
      <c r="I44" s="48">
        <v>0.98437334466728688</v>
      </c>
      <c r="J44" s="48">
        <v>0.39112436113962901</v>
      </c>
      <c r="K44" s="48">
        <v>0.68840152437049573</v>
      </c>
      <c r="L44" s="48">
        <v>0.54160937531201292</v>
      </c>
      <c r="M44" s="48">
        <v>1.2192975467505263</v>
      </c>
      <c r="N44" s="48">
        <v>1.3585764501204696</v>
      </c>
      <c r="O44" s="48">
        <v>1.246343147903495</v>
      </c>
      <c r="P44" s="48">
        <v>0.67490546856191769</v>
      </c>
      <c r="Q44" s="48">
        <v>0.66196719764727852</v>
      </c>
      <c r="R44" s="48">
        <v>0.66646644729478877</v>
      </c>
    </row>
    <row r="45" spans="1:18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48">
        <v>1.4837480351445886</v>
      </c>
      <c r="F45" s="48">
        <v>-0.2695981617545114</v>
      </c>
      <c r="G45" s="48">
        <v>2.3881233092995329</v>
      </c>
      <c r="H45" s="48">
        <v>3.2501557487348651</v>
      </c>
      <c r="I45" s="48">
        <v>0.26880521792139511</v>
      </c>
      <c r="J45" s="48">
        <v>-2.3483942454099438</v>
      </c>
      <c r="K45" s="48">
        <v>6.3309842795146354</v>
      </c>
      <c r="L45" s="48">
        <v>0.68340246399831861</v>
      </c>
      <c r="M45" s="48">
        <v>1.6832392154566842</v>
      </c>
      <c r="N45" s="48">
        <v>0.95784398259226744</v>
      </c>
      <c r="O45" s="48">
        <v>1.0745815992488748</v>
      </c>
      <c r="P45" s="48">
        <v>0.69844878397417032</v>
      </c>
      <c r="Q45" s="48">
        <v>0.69659158675163024</v>
      </c>
      <c r="R45" s="48">
        <v>0.6997774023534028</v>
      </c>
    </row>
    <row r="46" spans="1:18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>
        <v>-0.46341838757982795</v>
      </c>
      <c r="F46" s="48">
        <v>-1.8018709492210851</v>
      </c>
      <c r="G46" s="48">
        <v>2.2362318417103797</v>
      </c>
      <c r="H46" s="48">
        <v>2.4820749464066574</v>
      </c>
      <c r="I46" s="48">
        <v>0.33915645345849033</v>
      </c>
      <c r="J46" s="48">
        <v>-0.49387543836866715</v>
      </c>
      <c r="K46" s="48">
        <v>1.6783509322687029</v>
      </c>
      <c r="L46" s="48">
        <v>0.1297331922963692</v>
      </c>
      <c r="M46" s="48">
        <v>1.3191949884664989</v>
      </c>
      <c r="N46" s="48">
        <v>0.93052118501037928</v>
      </c>
      <c r="O46" s="48">
        <v>1.030902082019064</v>
      </c>
      <c r="P46" s="48">
        <v>0.69488670222217941</v>
      </c>
      <c r="Q46" s="48">
        <v>0.69659158675162902</v>
      </c>
      <c r="R46" s="48">
        <v>0.69977740235340236</v>
      </c>
    </row>
    <row r="47" spans="1:18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48">
        <v>1.9471664227244201</v>
      </c>
      <c r="F47" s="48">
        <v>1.5322727874665745</v>
      </c>
      <c r="G47" s="48">
        <v>0.15189146758914729</v>
      </c>
      <c r="H47" s="48">
        <v>0.76808080232820508</v>
      </c>
      <c r="I47" s="48">
        <v>-7.0351235537094201E-2</v>
      </c>
      <c r="J47" s="48">
        <v>-1.8545188070412764</v>
      </c>
      <c r="K47" s="48">
        <v>4.6526333472459331</v>
      </c>
      <c r="L47" s="48">
        <v>0.55366927170194924</v>
      </c>
      <c r="M47" s="48">
        <v>0.36404422699018985</v>
      </c>
      <c r="N47" s="48">
        <v>2.7322797581889106E-2</v>
      </c>
      <c r="O47" s="48">
        <v>4.3679517229813197E-2</v>
      </c>
      <c r="P47" s="48">
        <v>3.56208175199364E-3</v>
      </c>
      <c r="Q47" s="48">
        <v>0</v>
      </c>
      <c r="R47" s="48">
        <v>0</v>
      </c>
    </row>
    <row r="48" spans="1:18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48">
        <v>1.808250405654386</v>
      </c>
      <c r="F48" s="48">
        <v>2.3842300010996182</v>
      </c>
      <c r="G48" s="48">
        <v>3.8880431038303995</v>
      </c>
      <c r="H48" s="48">
        <v>2.7756714126900959</v>
      </c>
      <c r="I48" s="48">
        <v>0.82094696567002456</v>
      </c>
      <c r="J48" s="48">
        <v>0.22618774778658951</v>
      </c>
      <c r="K48" s="48">
        <v>5.9932308238288927</v>
      </c>
      <c r="L48" s="48">
        <v>6.9828693387029439</v>
      </c>
      <c r="M48" s="48">
        <v>-4.5516784640346621</v>
      </c>
      <c r="N48" s="48">
        <v>-0.53878478427088983</v>
      </c>
      <c r="O48" s="48">
        <v>2.2034842726711181</v>
      </c>
      <c r="P48" s="48">
        <v>2.739828172691253</v>
      </c>
      <c r="Q48" s="48">
        <v>2.7173233505077676</v>
      </c>
      <c r="R48" s="48">
        <v>2.7623535083324913</v>
      </c>
    </row>
    <row r="49" spans="1:26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48">
        <v>-1.0437218906242427</v>
      </c>
      <c r="F49" s="48">
        <v>-2.2114366498039195</v>
      </c>
      <c r="G49" s="48">
        <v>-5.3623369031227215</v>
      </c>
      <c r="H49" s="48">
        <v>-4.1783489441217041</v>
      </c>
      <c r="I49" s="48">
        <v>-1.4994300891257504</v>
      </c>
      <c r="J49" s="48">
        <v>0.78313530026115696</v>
      </c>
      <c r="K49" s="48">
        <v>-10.572046133737869</v>
      </c>
      <c r="L49" s="48">
        <v>-8.3949524618245928</v>
      </c>
      <c r="M49" s="48">
        <v>1.8826893666033693</v>
      </c>
      <c r="N49" s="48">
        <v>-1.5437657848761777</v>
      </c>
      <c r="O49" s="48">
        <v>-3.1422170742226703</v>
      </c>
      <c r="P49" s="48">
        <v>-3.2362040631513174</v>
      </c>
      <c r="Q49" s="48">
        <v>-3.28251753699691</v>
      </c>
      <c r="R49" s="48">
        <v>-3.3365349327232314</v>
      </c>
    </row>
    <row r="50" spans="1:26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42">
        <v>2026</v>
      </c>
      <c r="Q50" s="13">
        <v>2027</v>
      </c>
      <c r="R50" s="13">
        <v>2028</v>
      </c>
    </row>
    <row r="51" spans="1:26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48">
        <v>0.16538037486218116</v>
      </c>
      <c r="F51" s="48">
        <v>0.1651073197578512</v>
      </c>
      <c r="G51" s="48">
        <v>2.9120879120879266</v>
      </c>
      <c r="H51" s="48">
        <v>2.5627335824879793</v>
      </c>
      <c r="I51" s="48">
        <v>2.8110359187922995</v>
      </c>
      <c r="J51" s="48">
        <v>0.20253164556962133</v>
      </c>
      <c r="K51" s="48">
        <v>3.2844871147043904</v>
      </c>
      <c r="L51" s="48">
        <v>17.318982387475529</v>
      </c>
      <c r="M51" s="48">
        <v>8.924103419516257</v>
      </c>
      <c r="N51" s="48">
        <v>1.6</v>
      </c>
      <c r="O51" s="48">
        <v>2.5</v>
      </c>
      <c r="P51" s="48">
        <v>2.5</v>
      </c>
      <c r="Q51" s="48">
        <v>2.5</v>
      </c>
      <c r="R51" s="48">
        <v>2.5</v>
      </c>
      <c r="S51" s="39"/>
    </row>
    <row r="52" spans="1:26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42">
        <v>2026</v>
      </c>
      <c r="Q52" s="13">
        <v>2027</v>
      </c>
      <c r="R52" s="13">
        <v>2028</v>
      </c>
      <c r="S52" s="39"/>
    </row>
    <row r="53" spans="1:26" x14ac:dyDescent="0.25">
      <c r="A53" s="35">
        <f>A51+1</f>
        <v>42</v>
      </c>
      <c r="B53" s="36" t="s">
        <v>87</v>
      </c>
      <c r="C53" s="36" t="s">
        <v>17</v>
      </c>
      <c r="D53" s="36" t="s">
        <v>42</v>
      </c>
      <c r="E53" s="46">
        <v>10852.927</v>
      </c>
      <c r="F53" s="46">
        <v>10803.933999999999</v>
      </c>
      <c r="G53" s="46">
        <v>11368.86</v>
      </c>
      <c r="H53" s="46">
        <v>11717.736999999999</v>
      </c>
      <c r="I53" s="46">
        <v>11902.636</v>
      </c>
      <c r="J53" s="46">
        <v>11662.337</v>
      </c>
      <c r="K53" s="46">
        <v>14186.775</v>
      </c>
      <c r="L53" s="46">
        <v>16314.861999999999</v>
      </c>
      <c r="M53" s="46">
        <v>15434.124697503381</v>
      </c>
      <c r="N53" s="46">
        <v>15140.531670713161</v>
      </c>
      <c r="O53" s="46">
        <v>15976.621315322591</v>
      </c>
      <c r="P53" s="46">
        <v>16702.649994257561</v>
      </c>
      <c r="Q53" s="46">
        <v>17643.390355375737</v>
      </c>
      <c r="R53" s="46">
        <v>18636.931323612778</v>
      </c>
      <c r="S53" s="39"/>
    </row>
    <row r="54" spans="1:26" x14ac:dyDescent="0.25">
      <c r="A54" s="35">
        <f>A53+1</f>
        <v>43</v>
      </c>
      <c r="B54" s="37" t="s">
        <v>15</v>
      </c>
      <c r="C54" s="37" t="s">
        <v>16</v>
      </c>
      <c r="D54" s="38" t="s">
        <v>42</v>
      </c>
      <c r="E54" s="46">
        <v>10893.712</v>
      </c>
      <c r="F54" s="46">
        <v>11609.1</v>
      </c>
      <c r="G54" s="46">
        <v>12525.65</v>
      </c>
      <c r="H54" s="46">
        <v>13909.813</v>
      </c>
      <c r="I54" s="46">
        <v>14970.794</v>
      </c>
      <c r="J54" s="46">
        <v>15050.929</v>
      </c>
      <c r="K54" s="46">
        <v>15890.757</v>
      </c>
      <c r="L54" s="46">
        <v>18245.468000000001</v>
      </c>
      <c r="M54" s="46">
        <v>20439.230090448</v>
      </c>
      <c r="N54" s="46">
        <v>21972.172347231601</v>
      </c>
      <c r="O54" s="46">
        <v>23400.363549801648</v>
      </c>
      <c r="P54" s="46">
        <v>24729.972206701383</v>
      </c>
      <c r="Q54" s="46">
        <v>25888.571404585349</v>
      </c>
      <c r="R54" s="46">
        <v>27101.450974890173</v>
      </c>
      <c r="S54" s="39"/>
    </row>
    <row r="55" spans="1:26" x14ac:dyDescent="0.25">
      <c r="A55" s="35">
        <f>A54+1</f>
        <v>44</v>
      </c>
      <c r="B55" s="37" t="s">
        <v>88</v>
      </c>
      <c r="C55" s="37" t="s">
        <v>89</v>
      </c>
      <c r="D55" s="38" t="s">
        <v>42</v>
      </c>
      <c r="E55" s="46">
        <v>9073.8649999999998</v>
      </c>
      <c r="F55" s="46">
        <v>9629.9770000000008</v>
      </c>
      <c r="G55" s="46">
        <v>10391.066999999999</v>
      </c>
      <c r="H55" s="46">
        <v>11462.377</v>
      </c>
      <c r="I55" s="46">
        <v>12257.844999999999</v>
      </c>
      <c r="J55" s="46">
        <v>12332.884</v>
      </c>
      <c r="K55" s="46">
        <v>12999.275</v>
      </c>
      <c r="L55" s="46">
        <v>14978.348</v>
      </c>
      <c r="M55" s="46">
        <v>16779.284650128</v>
      </c>
      <c r="N55" s="46">
        <v>18037.7309988876</v>
      </c>
      <c r="O55" s="46">
        <v>19210.183513815289</v>
      </c>
      <c r="P55" s="46">
        <v>20301.706141070277</v>
      </c>
      <c r="Q55" s="46">
        <v>21252.841073779426</v>
      </c>
      <c r="R55" s="46">
        <v>22248.536678085991</v>
      </c>
    </row>
    <row r="56" spans="1:26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46">
        <v>1819.847</v>
      </c>
      <c r="F56" s="46">
        <v>1979.123</v>
      </c>
      <c r="G56" s="46">
        <v>2134.5830000000001</v>
      </c>
      <c r="H56" s="46">
        <v>2447.4360000000001</v>
      </c>
      <c r="I56" s="46">
        <v>2712.9490000000001</v>
      </c>
      <c r="J56" s="46">
        <v>2718.0450000000001</v>
      </c>
      <c r="K56" s="46">
        <v>2891.482</v>
      </c>
      <c r="L56" s="46">
        <v>3267.12</v>
      </c>
      <c r="M56" s="46">
        <v>3659.9454403200002</v>
      </c>
      <c r="N56" s="46">
        <v>3934.4413483440003</v>
      </c>
      <c r="O56" s="46">
        <v>4190.1800359863591</v>
      </c>
      <c r="P56" s="46">
        <v>4428.2660656311045</v>
      </c>
      <c r="Q56" s="46">
        <v>4635.7303308059236</v>
      </c>
      <c r="R56" s="46">
        <v>4852.9142968041815</v>
      </c>
    </row>
    <row r="57" spans="1:26" x14ac:dyDescent="0.25">
      <c r="A57" s="14">
        <f>A56+1</f>
        <v>46</v>
      </c>
      <c r="B57" s="24" t="s">
        <v>18</v>
      </c>
      <c r="C57" s="1" t="s">
        <v>19</v>
      </c>
      <c r="D57" s="3" t="s">
        <v>42</v>
      </c>
      <c r="E57" s="46">
        <v>3386.8510000000001</v>
      </c>
      <c r="F57" s="46">
        <v>3642.0329999999999</v>
      </c>
      <c r="G57" s="46">
        <v>3846.54</v>
      </c>
      <c r="H57" s="46">
        <v>4254.8389999999999</v>
      </c>
      <c r="I57" s="46">
        <v>4371.9660000000003</v>
      </c>
      <c r="J57" s="46">
        <v>4257.2529999999997</v>
      </c>
      <c r="K57" s="46">
        <v>4645.6970000000001</v>
      </c>
      <c r="L57" s="46">
        <v>5441.4440000000004</v>
      </c>
      <c r="M57" s="46">
        <v>5677.4455911105515</v>
      </c>
      <c r="N57" s="46">
        <v>5976.1364799282492</v>
      </c>
      <c r="O57" s="46">
        <v>6314.4183342628567</v>
      </c>
      <c r="P57" s="46">
        <v>6679.3897999714036</v>
      </c>
      <c r="Q57" s="46">
        <v>7017.8261936194704</v>
      </c>
      <c r="R57" s="46">
        <v>7373.5252070225579</v>
      </c>
    </row>
    <row r="58" spans="1:26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46">
        <v>561.36400000000003</v>
      </c>
      <c r="F58" s="46">
        <v>683.74300000000005</v>
      </c>
      <c r="G58" s="46">
        <v>756.61699999999996</v>
      </c>
      <c r="H58" s="46">
        <v>728.83299999999997</v>
      </c>
      <c r="I58" s="46">
        <v>672.52700000000004</v>
      </c>
      <c r="J58" s="46">
        <v>861.05600000000004</v>
      </c>
      <c r="K58" s="46">
        <v>1374.298</v>
      </c>
      <c r="L58" s="46">
        <v>1131.7460000000001</v>
      </c>
      <c r="M58" s="46">
        <v>897.34736924247966</v>
      </c>
      <c r="N58" s="46">
        <v>762.74526385610773</v>
      </c>
      <c r="O58" s="46">
        <v>805.92079759915271</v>
      </c>
      <c r="P58" s="46">
        <v>852.50277541154003</v>
      </c>
      <c r="Q58" s="46">
        <v>895.69803329070805</v>
      </c>
      <c r="R58" s="46">
        <v>941.09655100239729</v>
      </c>
    </row>
    <row r="59" spans="1:26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42">
        <v>2026</v>
      </c>
      <c r="Q59" s="13">
        <v>2027</v>
      </c>
      <c r="R59" s="13">
        <v>2028</v>
      </c>
    </row>
    <row r="60" spans="1:26" x14ac:dyDescent="0.25">
      <c r="A60" s="14">
        <f>A58+1</f>
        <v>48</v>
      </c>
      <c r="B60" s="66" t="s">
        <v>129</v>
      </c>
      <c r="C60" s="66" t="s">
        <v>95</v>
      </c>
      <c r="D60" s="66" t="s">
        <v>96</v>
      </c>
      <c r="E60" s="46">
        <v>1986.096</v>
      </c>
      <c r="F60" s="46">
        <v>1968.9570000000001</v>
      </c>
      <c r="G60" s="46">
        <v>1950.116</v>
      </c>
      <c r="H60" s="46">
        <v>1934.3789999999999</v>
      </c>
      <c r="I60" s="46">
        <v>1919.9680000000001</v>
      </c>
      <c r="J60" s="46">
        <v>1907.675</v>
      </c>
      <c r="K60" s="46">
        <v>1893.223</v>
      </c>
      <c r="L60" s="46">
        <v>1875.7570000000001</v>
      </c>
      <c r="M60" s="46">
        <v>1883.008</v>
      </c>
      <c r="N60" s="46">
        <v>1883.405</v>
      </c>
      <c r="O60" s="46">
        <v>1863.0889999999999</v>
      </c>
      <c r="P60" s="46">
        <v>1842.4090000000001</v>
      </c>
      <c r="Q60" s="46">
        <v>1821.191</v>
      </c>
      <c r="R60" s="46">
        <v>1799.221</v>
      </c>
      <c r="U60" s="54"/>
      <c r="V60" s="54"/>
      <c r="W60" s="54"/>
      <c r="X60" s="54"/>
      <c r="Y60" s="54"/>
      <c r="Z60" s="50"/>
    </row>
    <row r="61" spans="1:26" x14ac:dyDescent="0.25">
      <c r="A61" s="14">
        <f>A60+1</f>
        <v>49</v>
      </c>
      <c r="B61" s="24" t="s">
        <v>97</v>
      </c>
      <c r="C61" s="24" t="s">
        <v>98</v>
      </c>
      <c r="D61" s="24" t="s">
        <v>47</v>
      </c>
      <c r="E61" s="46"/>
      <c r="F61" s="46">
        <f t="shared" ref="F61:P61" si="5">(F60/E60)*100-100</f>
        <v>-0.86294922299828158</v>
      </c>
      <c r="G61" s="46">
        <f t="shared" si="5"/>
        <v>-0.95690256313368138</v>
      </c>
      <c r="H61" s="46">
        <f t="shared" si="5"/>
        <v>-0.80697763620214857</v>
      </c>
      <c r="I61" s="46">
        <f t="shared" si="5"/>
        <v>-0.74499361293727873</v>
      </c>
      <c r="J61" s="46">
        <f t="shared" si="5"/>
        <v>-0.64027108785147391</v>
      </c>
      <c r="K61" s="46">
        <f t="shared" si="5"/>
        <v>-0.75757138925655454</v>
      </c>
      <c r="L61" s="46">
        <f t="shared" si="5"/>
        <v>-0.92255376149560675</v>
      </c>
      <c r="M61" s="46">
        <f t="shared" si="5"/>
        <v>0.38656393125549471</v>
      </c>
      <c r="N61" s="46">
        <f t="shared" ref="N61" si="6">(N60/M60)*100-100</f>
        <v>2.108328801577386E-2</v>
      </c>
      <c r="O61" s="46">
        <f t="shared" ref="O61" si="7">(O60/N60)*100-100</f>
        <v>-1.0786846164261021</v>
      </c>
      <c r="P61" s="46">
        <f t="shared" ref="P61" si="8">(P60/O60)*100-100</f>
        <v>-1.1099845471686933</v>
      </c>
      <c r="Q61" s="46">
        <f t="shared" ref="Q61" si="9">(Q60/P60)*100-100</f>
        <v>-1.1516443960054517</v>
      </c>
      <c r="R61" s="46">
        <f t="shared" ref="R61" si="10">(R60/Q60)*100-100</f>
        <v>-1.2063534247643446</v>
      </c>
      <c r="S61" s="39"/>
      <c r="U61" s="55"/>
      <c r="V61" s="55"/>
      <c r="W61" s="55"/>
      <c r="X61" s="55"/>
      <c r="Y61" s="55"/>
      <c r="Z61" s="50"/>
    </row>
    <row r="62" spans="1:26" x14ac:dyDescent="0.25">
      <c r="A62" s="14">
        <f t="shared" ref="A62:A68" si="11">A61+1</f>
        <v>50</v>
      </c>
      <c r="B62" s="66" t="s">
        <v>136</v>
      </c>
      <c r="C62" s="66" t="s">
        <v>99</v>
      </c>
      <c r="D62" s="66" t="s">
        <v>96</v>
      </c>
      <c r="E62" s="46">
        <v>1472.6</v>
      </c>
      <c r="F62" s="46">
        <v>1450.3</v>
      </c>
      <c r="G62" s="46">
        <v>1423.4</v>
      </c>
      <c r="H62" s="46">
        <v>1410.8</v>
      </c>
      <c r="I62" s="46">
        <v>1399.5</v>
      </c>
      <c r="J62" s="46">
        <v>1390.1</v>
      </c>
      <c r="K62" s="46">
        <v>1381.4</v>
      </c>
      <c r="L62" s="46">
        <v>1386</v>
      </c>
      <c r="M62" s="46">
        <v>1381.4</v>
      </c>
      <c r="N62" s="46">
        <v>1386</v>
      </c>
      <c r="O62" s="46">
        <v>1378.6</v>
      </c>
      <c r="P62" s="46">
        <v>1375</v>
      </c>
      <c r="Q62" s="46">
        <v>1365</v>
      </c>
      <c r="R62" s="46">
        <v>1357</v>
      </c>
      <c r="S62" s="39"/>
    </row>
    <row r="63" spans="1:26" x14ac:dyDescent="0.25">
      <c r="A63" s="14">
        <f t="shared" si="11"/>
        <v>51</v>
      </c>
      <c r="B63" s="24" t="s">
        <v>100</v>
      </c>
      <c r="C63" s="24" t="s">
        <v>101</v>
      </c>
      <c r="D63" s="24" t="s">
        <v>96</v>
      </c>
      <c r="E63" s="46">
        <v>994.2</v>
      </c>
      <c r="F63" s="46">
        <v>988.6</v>
      </c>
      <c r="G63" s="46">
        <v>980.3</v>
      </c>
      <c r="H63" s="46">
        <v>982.2</v>
      </c>
      <c r="I63" s="46">
        <v>971.3</v>
      </c>
      <c r="J63" s="46">
        <v>971.7</v>
      </c>
      <c r="K63" s="46">
        <v>934.6</v>
      </c>
      <c r="L63" s="46">
        <v>951.3</v>
      </c>
      <c r="M63" s="46">
        <v>948.6</v>
      </c>
      <c r="N63" s="46">
        <v>949</v>
      </c>
      <c r="O63" s="46">
        <v>945</v>
      </c>
      <c r="P63" s="46">
        <v>942</v>
      </c>
      <c r="Q63" s="46">
        <v>934</v>
      </c>
      <c r="R63" s="46">
        <v>925</v>
      </c>
      <c r="S63" s="39"/>
    </row>
    <row r="64" spans="1:26" x14ac:dyDescent="0.25">
      <c r="A64" s="14">
        <f t="shared" si="11"/>
        <v>52</v>
      </c>
      <c r="B64" s="37" t="s">
        <v>102</v>
      </c>
      <c r="C64" s="37" t="s">
        <v>103</v>
      </c>
      <c r="D64" s="37" t="s">
        <v>96</v>
      </c>
      <c r="E64" s="46">
        <v>896.1</v>
      </c>
      <c r="F64" s="46">
        <v>893.3</v>
      </c>
      <c r="G64" s="46">
        <v>894.8</v>
      </c>
      <c r="H64" s="46">
        <v>909.4</v>
      </c>
      <c r="I64" s="46">
        <v>910</v>
      </c>
      <c r="J64" s="46">
        <v>893</v>
      </c>
      <c r="K64" s="46">
        <v>864</v>
      </c>
      <c r="L64" s="46">
        <v>886.2</v>
      </c>
      <c r="M64" s="46">
        <v>887.97239999999999</v>
      </c>
      <c r="N64" s="46">
        <v>887.97239999999999</v>
      </c>
      <c r="O64" s="46">
        <v>887.97239999999999</v>
      </c>
      <c r="P64" s="46">
        <v>885.30848279999998</v>
      </c>
      <c r="Q64" s="46">
        <v>882.65255735159997</v>
      </c>
      <c r="R64" s="46">
        <v>880.00459967954521</v>
      </c>
      <c r="S64" s="39"/>
    </row>
    <row r="65" spans="1:21" x14ac:dyDescent="0.25">
      <c r="A65" s="32">
        <f t="shared" si="11"/>
        <v>53</v>
      </c>
      <c r="B65" s="1" t="s">
        <v>104</v>
      </c>
      <c r="C65" s="1" t="s">
        <v>105</v>
      </c>
      <c r="D65" s="1" t="s">
        <v>47</v>
      </c>
      <c r="E65" s="46">
        <f>[1]OutputSUMMARY!H16</f>
        <v>1.300022609088856</v>
      </c>
      <c r="F65" s="46">
        <f>(F64/E64)*100-100</f>
        <v>-0.31246512665997273</v>
      </c>
      <c r="G65" s="46">
        <f>(G64/F64)*100-100</f>
        <v>0.16791671331020552</v>
      </c>
      <c r="H65" s="46">
        <f>(H64/G64)*100-100</f>
        <v>1.6316495306213596</v>
      </c>
      <c r="I65" s="46">
        <f>(I64/H64)*100-100</f>
        <v>6.5977567627001577E-2</v>
      </c>
      <c r="J65" s="46">
        <f t="shared" ref="J65:P65" si="12">(J64/I64)*100-100</f>
        <v>-1.8681318681318686</v>
      </c>
      <c r="K65" s="46">
        <f t="shared" si="12"/>
        <v>-3.2474804031354978</v>
      </c>
      <c r="L65" s="46">
        <f t="shared" si="12"/>
        <v>2.5694444444444429</v>
      </c>
      <c r="M65" s="46">
        <f t="shared" si="12"/>
        <v>0.20000000000000284</v>
      </c>
      <c r="N65" s="46">
        <f t="shared" si="12"/>
        <v>0</v>
      </c>
      <c r="O65" s="46">
        <f t="shared" si="12"/>
        <v>0</v>
      </c>
      <c r="P65" s="46">
        <f t="shared" si="12"/>
        <v>-0.29999999999999716</v>
      </c>
      <c r="Q65" s="46">
        <f>(Q64/P64)*100-100</f>
        <v>-0.29999999999999716</v>
      </c>
      <c r="R65" s="46">
        <f>(R64/Q64)*100-100</f>
        <v>-0.29999999999999716</v>
      </c>
      <c r="S65" s="39"/>
    </row>
    <row r="66" spans="1:21" x14ac:dyDescent="0.25">
      <c r="A66" s="32">
        <f t="shared" si="11"/>
        <v>54</v>
      </c>
      <c r="B66" s="37" t="s">
        <v>106</v>
      </c>
      <c r="C66" s="37" t="s">
        <v>107</v>
      </c>
      <c r="D66" s="37" t="s">
        <v>47</v>
      </c>
      <c r="E66" s="46">
        <f t="shared" ref="E66:R66" si="13">E63/E62*100</f>
        <v>67.513241885101195</v>
      </c>
      <c r="F66" s="46">
        <f t="shared" si="13"/>
        <v>68.165207198510657</v>
      </c>
      <c r="G66" s="46">
        <f t="shared" si="13"/>
        <v>68.870310524097221</v>
      </c>
      <c r="H66" s="46">
        <f t="shared" si="13"/>
        <v>69.620073717039986</v>
      </c>
      <c r="I66" s="46">
        <f t="shared" si="13"/>
        <v>69.403358342265093</v>
      </c>
      <c r="J66" s="46">
        <f t="shared" si="13"/>
        <v>69.90144593914107</v>
      </c>
      <c r="K66" s="46">
        <f t="shared" si="13"/>
        <v>67.65600115824526</v>
      </c>
      <c r="L66" s="46">
        <f t="shared" si="13"/>
        <v>68.636363636363626</v>
      </c>
      <c r="M66" s="46">
        <f t="shared" si="13"/>
        <v>68.669465759374546</v>
      </c>
      <c r="N66" s="46">
        <f t="shared" si="13"/>
        <v>68.470418470418466</v>
      </c>
      <c r="O66" s="46">
        <f t="shared" si="13"/>
        <v>68.547802118090814</v>
      </c>
      <c r="P66" s="46">
        <f t="shared" si="13"/>
        <v>68.509090909090915</v>
      </c>
      <c r="Q66" s="46">
        <f t="shared" si="13"/>
        <v>68.424908424908423</v>
      </c>
      <c r="R66" s="46">
        <f t="shared" si="13"/>
        <v>68.165070007369195</v>
      </c>
      <c r="S66" s="39"/>
    </row>
    <row r="67" spans="1:21" x14ac:dyDescent="0.25">
      <c r="A67" s="32">
        <f t="shared" si="11"/>
        <v>55</v>
      </c>
      <c r="B67" s="24" t="s">
        <v>108</v>
      </c>
      <c r="C67" s="24" t="s">
        <v>0</v>
      </c>
      <c r="D67" s="27" t="s">
        <v>47</v>
      </c>
      <c r="E67" s="46">
        <v>9.8772882719774699</v>
      </c>
      <c r="F67" s="46">
        <v>9.6398948007283014</v>
      </c>
      <c r="G67" s="46">
        <v>8.7116188921758653</v>
      </c>
      <c r="H67" s="46">
        <v>7.411932396660557</v>
      </c>
      <c r="I67" s="46">
        <v>6.3111294141871719</v>
      </c>
      <c r="J67" s="46">
        <v>8.1</v>
      </c>
      <c r="K67" s="46">
        <v>7.5540338112561516</v>
      </c>
      <c r="L67" s="46">
        <v>6.8537790392095035</v>
      </c>
      <c r="M67" s="46">
        <v>6.3904818931637726</v>
      </c>
      <c r="N67" s="46">
        <v>6.4110966094613211</v>
      </c>
      <c r="O67" s="46">
        <v>5.9928008410359714</v>
      </c>
      <c r="P67" s="46">
        <v>5.9951881126893687</v>
      </c>
      <c r="Q67" s="46">
        <v>5.4577301795899622</v>
      </c>
      <c r="R67" s="46">
        <v>4.8637597684909428</v>
      </c>
      <c r="S67" s="47"/>
    </row>
    <row r="68" spans="1:21" x14ac:dyDescent="0.25">
      <c r="A68" s="14">
        <f t="shared" si="11"/>
        <v>56</v>
      </c>
      <c r="B68" s="15" t="s">
        <v>109</v>
      </c>
      <c r="C68" s="15" t="s">
        <v>4</v>
      </c>
      <c r="D68" s="16" t="s">
        <v>110</v>
      </c>
      <c r="E68" s="46">
        <v>10.90904177545217</v>
      </c>
      <c r="F68" s="46">
        <v>10.119725842426551</v>
      </c>
      <c r="G68" s="46">
        <v>9.3566017172737972</v>
      </c>
      <c r="H68" s="46">
        <v>8.6599741317720902</v>
      </c>
      <c r="I68" s="46">
        <v>8.0572481611976503</v>
      </c>
      <c r="J68" s="46">
        <v>7.5508680461244655</v>
      </c>
      <c r="K68" s="46">
        <v>7.1083556521863152</v>
      </c>
      <c r="L68" s="46">
        <v>6.7081996355815718</v>
      </c>
      <c r="M68" s="46">
        <v>6.3378022156900036</v>
      </c>
      <c r="N68" s="46">
        <v>5.987477199963938</v>
      </c>
      <c r="O68" s="46">
        <v>5.6485919894051753</v>
      </c>
      <c r="P68" s="46">
        <v>5.3209863732054661</v>
      </c>
      <c r="Q68" s="46">
        <v>5.0113843175891759</v>
      </c>
      <c r="R68" s="46">
        <v>4.7399938235703489</v>
      </c>
      <c r="S68" s="39"/>
    </row>
    <row r="69" spans="1:21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42">
        <v>2026</v>
      </c>
      <c r="Q69" s="13">
        <v>2027</v>
      </c>
      <c r="R69" s="13">
        <v>2028</v>
      </c>
      <c r="S69" s="39"/>
    </row>
    <row r="70" spans="1:21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48">
        <v>818</v>
      </c>
      <c r="F70" s="48">
        <v>859</v>
      </c>
      <c r="G70" s="48">
        <v>926</v>
      </c>
      <c r="H70" s="48">
        <v>1004</v>
      </c>
      <c r="I70" s="48">
        <v>1076</v>
      </c>
      <c r="J70" s="48">
        <v>1143</v>
      </c>
      <c r="K70" s="48">
        <v>1277</v>
      </c>
      <c r="L70" s="48">
        <v>1373</v>
      </c>
      <c r="M70" s="48">
        <v>1535.0140000000001</v>
      </c>
      <c r="N70" s="48">
        <v>1650.14005</v>
      </c>
      <c r="O70" s="48">
        <v>1757.3991532499999</v>
      </c>
      <c r="P70" s="48">
        <v>1862.8431024450001</v>
      </c>
      <c r="Q70" s="48">
        <v>1955.9852575672503</v>
      </c>
      <c r="R70" s="48">
        <v>2053.784520445613</v>
      </c>
      <c r="S70" s="39"/>
    </row>
    <row r="71" spans="1:21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48">
        <v>6.9281045751634025</v>
      </c>
      <c r="F71" s="48">
        <v>5.012224938875292</v>
      </c>
      <c r="G71" s="48">
        <v>7.7997671711292185</v>
      </c>
      <c r="H71" s="48">
        <v>8.4233261339092849</v>
      </c>
      <c r="I71" s="48">
        <v>7.1713147410358431</v>
      </c>
      <c r="J71" s="48">
        <v>6.2267657992564978</v>
      </c>
      <c r="K71" s="48">
        <v>11.723534558180233</v>
      </c>
      <c r="L71" s="48">
        <v>7.5176194205168372</v>
      </c>
      <c r="M71" s="48">
        <v>11.8</v>
      </c>
      <c r="N71" s="48">
        <v>7.5</v>
      </c>
      <c r="O71" s="48">
        <v>6.5</v>
      </c>
      <c r="P71" s="48">
        <v>6</v>
      </c>
      <c r="Q71" s="48">
        <v>5</v>
      </c>
      <c r="R71" s="48">
        <v>5</v>
      </c>
      <c r="S71" s="39"/>
    </row>
    <row r="72" spans="1:21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48">
        <v>2.5520600870496253</v>
      </c>
      <c r="F72" s="48">
        <f>(F5/F64)/(E5/E64)*100-100</f>
        <v>2.6894835715525574</v>
      </c>
      <c r="G72" s="48">
        <f t="shared" ref="G72:N72" si="14">(G5/G64)/(F5/F64)*100-100</f>
        <v>3.1392878336128405</v>
      </c>
      <c r="H72" s="48">
        <f t="shared" si="14"/>
        <v>2.3209991385219126</v>
      </c>
      <c r="I72" s="48">
        <f t="shared" si="14"/>
        <v>0.52118095335112002</v>
      </c>
      <c r="J72" s="48">
        <f t="shared" si="14"/>
        <v>-1.6769995366191779</v>
      </c>
      <c r="K72" s="48">
        <f t="shared" si="14"/>
        <v>10.314166207724824</v>
      </c>
      <c r="L72" s="48">
        <f t="shared" si="14"/>
        <v>0.76926022365944391</v>
      </c>
      <c r="M72" s="48">
        <f t="shared" si="14"/>
        <v>-0.79840743222207777</v>
      </c>
      <c r="N72" s="48">
        <f t="shared" si="14"/>
        <v>1.3843442955765966</v>
      </c>
      <c r="O72" s="48">
        <f>(O5/O64)/(N5/N64)*100-100</f>
        <v>2.912004976204102</v>
      </c>
      <c r="P72" s="48">
        <f>(P5/P64)/(O5/O64)*100-100</f>
        <v>2.8294968347124723</v>
      </c>
      <c r="Q72" s="48">
        <f>(Q5/Q64)/(P5/P64)*100-100</f>
        <v>2.6124945815255671</v>
      </c>
      <c r="R72" s="48">
        <f t="shared" ref="R72" si="15">(R5/R64)/(Q5/Q64)*100-100</f>
        <v>2.6140828709463619</v>
      </c>
      <c r="S72" s="39"/>
    </row>
    <row r="73" spans="1:21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42">
        <v>2026</v>
      </c>
      <c r="Q73" s="13">
        <v>2027</v>
      </c>
      <c r="R73" s="13">
        <v>2028</v>
      </c>
      <c r="S73" s="39"/>
    </row>
    <row r="74" spans="1:21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48">
        <v>24619.035967382064</v>
      </c>
      <c r="F74" s="48">
        <v>25035.297003750682</v>
      </c>
      <c r="G74" s="48">
        <v>25538.407076557236</v>
      </c>
      <c r="H74" s="48">
        <v>26113.494843196026</v>
      </c>
      <c r="I74" s="48">
        <v>26672.559263709118</v>
      </c>
      <c r="J74" s="48">
        <v>27189.79320858467</v>
      </c>
      <c r="K74" s="48">
        <v>27752.503110016245</v>
      </c>
      <c r="L74" s="48">
        <v>28298.633091825526</v>
      </c>
      <c r="M74" s="48">
        <v>28873.017532825557</v>
      </c>
      <c r="N74" s="48">
        <v>29472.360496642617</v>
      </c>
      <c r="O74" s="48">
        <v>30110.636759676443</v>
      </c>
      <c r="P74" s="48">
        <v>30778.539186671205</v>
      </c>
      <c r="Q74" s="48">
        <v>31476.264933436716</v>
      </c>
      <c r="R74" s="48">
        <v>32201.67543448474</v>
      </c>
      <c r="S74" s="39"/>
    </row>
    <row r="75" spans="1:21" x14ac:dyDescent="0.25">
      <c r="A75" s="22">
        <v>61</v>
      </c>
      <c r="B75" s="24" t="s">
        <v>2</v>
      </c>
      <c r="C75" s="24" t="s">
        <v>122</v>
      </c>
      <c r="D75" s="27" t="s">
        <v>110</v>
      </c>
      <c r="E75" s="48">
        <v>1.7973455967614598</v>
      </c>
      <c r="F75" s="48">
        <f>(F74/E74)*100-100</f>
        <v>1.6908096520112537</v>
      </c>
      <c r="G75" s="48">
        <f t="shared" ref="G75:P75" si="16">(G74/F74)*100-100</f>
        <v>2.0096029726796445</v>
      </c>
      <c r="H75" s="48">
        <f t="shared" si="16"/>
        <v>2.2518544908256501</v>
      </c>
      <c r="I75" s="48">
        <f t="shared" si="16"/>
        <v>2.1409023337171504</v>
      </c>
      <c r="J75" s="48">
        <f t="shared" si="16"/>
        <v>1.9391987838951223</v>
      </c>
      <c r="K75" s="48">
        <f t="shared" si="16"/>
        <v>2.0695630051864811</v>
      </c>
      <c r="L75" s="48">
        <f t="shared" si="16"/>
        <v>1.967858465394329</v>
      </c>
      <c r="M75" s="48">
        <f t="shared" si="16"/>
        <v>2.0297250370228994</v>
      </c>
      <c r="N75" s="48">
        <f t="shared" si="16"/>
        <v>2.0757891451271888</v>
      </c>
      <c r="O75" s="48">
        <f t="shared" si="16"/>
        <v>2.1656774424516669</v>
      </c>
      <c r="P75" s="48">
        <f t="shared" si="16"/>
        <v>2.2181610848203803</v>
      </c>
      <c r="Q75" s="48">
        <f>(Q74/P74)*100-100</f>
        <v>2.2669228793927374</v>
      </c>
      <c r="R75" s="48">
        <f t="shared" ref="R75" si="17">(R74/Q74)*100-100</f>
        <v>2.3046270025432136</v>
      </c>
      <c r="S75" s="39"/>
      <c r="U75" s="45"/>
    </row>
    <row r="76" spans="1:21" x14ac:dyDescent="0.25">
      <c r="A76" s="22">
        <v>62</v>
      </c>
      <c r="B76" s="24" t="s">
        <v>123</v>
      </c>
      <c r="C76" s="24" t="s">
        <v>124</v>
      </c>
      <c r="D76" s="27" t="s">
        <v>47</v>
      </c>
      <c r="E76" s="48">
        <v>-0.11007180377283661</v>
      </c>
      <c r="F76" s="48">
        <v>-5.6416040698733953E-2</v>
      </c>
      <c r="G76" s="48">
        <v>-3.5648076926848377E-2</v>
      </c>
      <c r="H76" s="48">
        <v>-4.2844432131753367E-2</v>
      </c>
      <c r="I76" s="48">
        <v>-7.1522946845719554E-2</v>
      </c>
      <c r="J76" s="48">
        <v>-0.10159492841544662</v>
      </c>
      <c r="K76" s="48">
        <v>-0.10931948709361507</v>
      </c>
      <c r="L76" s="48">
        <v>-9.7615140953897284E-2</v>
      </c>
      <c r="M76" s="48">
        <v>-8.7920955104254683E-2</v>
      </c>
      <c r="N76" s="48">
        <v>-8.2514568605203925E-2</v>
      </c>
      <c r="O76" s="48">
        <v>-8.0558801224807158E-2</v>
      </c>
      <c r="P76" s="48">
        <v>-8.2579517666575272E-2</v>
      </c>
      <c r="Q76" s="48">
        <v>-8.7502777560163877E-2</v>
      </c>
      <c r="R76" s="48">
        <v>-9.7244495597506531E-2</v>
      </c>
    </row>
    <row r="77" spans="1:21" x14ac:dyDescent="0.25">
      <c r="A77" s="22">
        <v>63</v>
      </c>
      <c r="B77" s="24" t="s">
        <v>125</v>
      </c>
      <c r="C77" s="24" t="s">
        <v>126</v>
      </c>
      <c r="D77" s="27" t="s">
        <v>47</v>
      </c>
      <c r="E77" s="48">
        <v>1.0244857919901047</v>
      </c>
      <c r="F77" s="48">
        <v>0.70454772155391354</v>
      </c>
      <c r="G77" s="48">
        <v>0.89790364449554672</v>
      </c>
      <c r="H77" s="48">
        <v>1.0834586695630473</v>
      </c>
      <c r="I77" s="48">
        <v>0.95223524573067975</v>
      </c>
      <c r="J77" s="48">
        <v>0.72634388282305751</v>
      </c>
      <c r="K77" s="48">
        <v>0.81393667971084238</v>
      </c>
      <c r="L77" s="48">
        <v>0.70618938757363525</v>
      </c>
      <c r="M77" s="48">
        <v>0.77559098227830814</v>
      </c>
      <c r="N77" s="48">
        <v>0.80832271434863301</v>
      </c>
      <c r="O77" s="48">
        <v>0.86533356255439642</v>
      </c>
      <c r="P77" s="48">
        <v>0.88539999692005811</v>
      </c>
      <c r="Q77" s="48">
        <v>0.90919855788206705</v>
      </c>
      <c r="R77" s="48">
        <v>0.93290077307423658</v>
      </c>
    </row>
    <row r="78" spans="1:21" x14ac:dyDescent="0.25">
      <c r="A78" s="22">
        <f>A77+1</f>
        <v>64</v>
      </c>
      <c r="B78" s="24" t="s">
        <v>127</v>
      </c>
      <c r="C78" s="24" t="s">
        <v>128</v>
      </c>
      <c r="D78" s="27" t="s">
        <v>47</v>
      </c>
      <c r="E78" s="48">
        <v>0.88293160854419162</v>
      </c>
      <c r="F78" s="48">
        <v>1.0426779711560741</v>
      </c>
      <c r="G78" s="48">
        <v>1.1473474051109465</v>
      </c>
      <c r="H78" s="48">
        <v>1.211240253394356</v>
      </c>
      <c r="I78" s="48">
        <v>1.2601900348321902</v>
      </c>
      <c r="J78" s="48">
        <v>1.3144498294875115</v>
      </c>
      <c r="K78" s="48">
        <v>1.3649458125692537</v>
      </c>
      <c r="L78" s="48">
        <v>1.359284218774591</v>
      </c>
      <c r="M78" s="48">
        <v>1.342055009848846</v>
      </c>
      <c r="N78" s="48">
        <v>1.3499809993837597</v>
      </c>
      <c r="O78" s="48">
        <v>1.3809026811220777</v>
      </c>
      <c r="P78" s="48">
        <v>1.4153406055668976</v>
      </c>
      <c r="Q78" s="48">
        <v>1.4452270990708342</v>
      </c>
      <c r="R78" s="48">
        <v>1.4689707250664834</v>
      </c>
    </row>
    <row r="79" spans="1:21" x14ac:dyDescent="0.25">
      <c r="A79" s="22">
        <f>A78+1</f>
        <v>65</v>
      </c>
      <c r="B79" s="24" t="s">
        <v>3</v>
      </c>
      <c r="C79" s="24" t="s">
        <v>22</v>
      </c>
      <c r="D79" s="27" t="s">
        <v>47</v>
      </c>
      <c r="E79" s="48">
        <f>E5/E74*100-100</f>
        <v>-0.19054347799895766</v>
      </c>
      <c r="F79" s="48">
        <f t="shared" ref="F79:R79" si="18">F5/F74*100-100</f>
        <v>0.47472173480312563</v>
      </c>
      <c r="G79" s="48">
        <f t="shared" si="18"/>
        <v>1.7579910998242383</v>
      </c>
      <c r="H79" s="48">
        <f t="shared" si="18"/>
        <v>3.4882583211236238</v>
      </c>
      <c r="I79" s="48">
        <f t="shared" si="18"/>
        <v>1.9143672387884436</v>
      </c>
      <c r="J79" s="48">
        <f t="shared" si="18"/>
        <v>-3.5373060810223507</v>
      </c>
      <c r="K79" s="48">
        <f t="shared" si="18"/>
        <v>0.86876448235308601</v>
      </c>
      <c r="L79" s="48">
        <f t="shared" si="18"/>
        <v>2.2443872328163508</v>
      </c>
      <c r="M79" s="48">
        <f t="shared" si="18"/>
        <v>-0.39087478660394481</v>
      </c>
      <c r="N79" s="48">
        <f t="shared" si="18"/>
        <v>-1.0656108545183685</v>
      </c>
      <c r="O79" s="48">
        <f t="shared" si="18"/>
        <v>-0.34288811139515474</v>
      </c>
      <c r="P79" s="49">
        <f t="shared" si="18"/>
        <v>-4.7628610601165633E-2</v>
      </c>
      <c r="Q79" s="48">
        <f>Q5/Q74*100-100</f>
        <v>-1.0748410197777503E-2</v>
      </c>
      <c r="R79" s="48">
        <f t="shared" si="18"/>
        <v>-9.1713101202088865E-3</v>
      </c>
    </row>
    <row r="80" spans="1:21" x14ac:dyDescent="0.25">
      <c r="A80" s="22">
        <f>A79+1</f>
        <v>66</v>
      </c>
      <c r="B80" s="24" t="s">
        <v>3</v>
      </c>
      <c r="C80" s="24" t="s">
        <v>22</v>
      </c>
      <c r="D80" s="27" t="s">
        <v>42</v>
      </c>
      <c r="E80" s="48">
        <f>E5-E74</f>
        <v>-46.909967382063769</v>
      </c>
      <c r="F80" s="48">
        <f t="shared" ref="F80:R80" si="19">F5-F74</f>
        <v>118.84799624931838</v>
      </c>
      <c r="G80" s="48">
        <f t="shared" si="19"/>
        <v>448.96292344276299</v>
      </c>
      <c r="H80" s="48">
        <f t="shared" si="19"/>
        <v>910.90615680397605</v>
      </c>
      <c r="I80" s="48">
        <f t="shared" si="19"/>
        <v>510.6107362908806</v>
      </c>
      <c r="J80" s="48">
        <f t="shared" si="19"/>
        <v>-961.7862085846682</v>
      </c>
      <c r="K80" s="48">
        <f t="shared" si="19"/>
        <v>241.10388998375493</v>
      </c>
      <c r="L80" s="48">
        <f t="shared" si="19"/>
        <v>635.13090817447301</v>
      </c>
      <c r="M80" s="48">
        <f t="shared" si="19"/>
        <v>-112.85734566755127</v>
      </c>
      <c r="N80" s="48">
        <f t="shared" si="19"/>
        <v>-314.06067253500441</v>
      </c>
      <c r="O80" s="48">
        <f t="shared" si="19"/>
        <v>-103.24579371431173</v>
      </c>
      <c r="P80" s="48">
        <f t="shared" si="19"/>
        <v>-14.659390577948216</v>
      </c>
      <c r="Q80" s="48">
        <f>Q5-Q74</f>
        <v>-3.3831980699869746</v>
      </c>
      <c r="R80" s="48">
        <f t="shared" si="19"/>
        <v>-2.9533155179997266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1D0AA-896D-4E9D-A56E-593479861EC3}">
  <dimension ref="A1:U80"/>
  <sheetViews>
    <sheetView zoomScale="90" zoomScaleNormal="90" workbookViewId="0"/>
  </sheetViews>
  <sheetFormatPr defaultRowHeight="15" x14ac:dyDescent="0.25"/>
  <cols>
    <col min="1" max="1" width="6.28515625" customWidth="1"/>
    <col min="2" max="2" width="32" customWidth="1"/>
    <col min="3" max="3" width="30.7109375" customWidth="1"/>
    <col min="4" max="4" width="21.140625" customWidth="1"/>
    <col min="5" max="16" width="11.5703125" customWidth="1"/>
  </cols>
  <sheetData>
    <row r="1" spans="1:16" ht="20.25" x14ac:dyDescent="0.3">
      <c r="A1" s="2" t="s">
        <v>23</v>
      </c>
      <c r="B1" s="1"/>
      <c r="C1" s="1"/>
      <c r="D1" s="3"/>
      <c r="E1" s="23" t="s">
        <v>133</v>
      </c>
      <c r="F1" s="23" t="s">
        <v>24</v>
      </c>
      <c r="G1" s="23" t="s">
        <v>25</v>
      </c>
      <c r="H1" s="23" t="s">
        <v>26</v>
      </c>
      <c r="I1" s="23" t="s">
        <v>27</v>
      </c>
      <c r="J1" s="23" t="s">
        <v>28</v>
      </c>
      <c r="K1" s="23" t="s">
        <v>29</v>
      </c>
      <c r="L1" s="23" t="s">
        <v>30</v>
      </c>
      <c r="M1" s="23" t="s">
        <v>31</v>
      </c>
      <c r="N1" s="23" t="s">
        <v>32</v>
      </c>
      <c r="O1" s="23" t="s">
        <v>33</v>
      </c>
      <c r="P1" s="23" t="s">
        <v>34</v>
      </c>
    </row>
    <row r="2" spans="1:16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6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6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42">
        <v>2026</v>
      </c>
    </row>
    <row r="5" spans="1:16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24572.126</v>
      </c>
      <c r="F5" s="17">
        <v>25154.145</v>
      </c>
      <c r="G5" s="17">
        <v>25987.37</v>
      </c>
      <c r="H5" s="17">
        <v>27024.748</v>
      </c>
      <c r="I5" s="17">
        <v>27719.204000000002</v>
      </c>
      <c r="J5" s="17">
        <v>27082.196</v>
      </c>
      <c r="K5" s="17">
        <v>28240.400000000001</v>
      </c>
      <c r="L5" s="17">
        <v>29020.705000000002</v>
      </c>
      <c r="M5" s="17">
        <v>29307.797616128875</v>
      </c>
      <c r="N5" s="17">
        <v>30035.04202192638</v>
      </c>
      <c r="O5" s="17">
        <v>30914.72461798718</v>
      </c>
      <c r="P5" s="17">
        <v>31817.840234056177</v>
      </c>
    </row>
    <row r="6" spans="1:16" x14ac:dyDescent="0.25">
      <c r="A6" s="14">
        <v>2</v>
      </c>
      <c r="B6" s="15" t="s">
        <v>43</v>
      </c>
      <c r="C6" s="15" t="s">
        <v>44</v>
      </c>
      <c r="D6" s="16" t="s">
        <v>42</v>
      </c>
      <c r="E6" s="18">
        <v>24572.126</v>
      </c>
      <c r="F6" s="18">
        <v>25371.324000000001</v>
      </c>
      <c r="G6" s="18">
        <v>26984.433000000001</v>
      </c>
      <c r="H6" s="18">
        <v>29153.556</v>
      </c>
      <c r="I6" s="18">
        <v>30678.645</v>
      </c>
      <c r="J6" s="18">
        <v>30265.089</v>
      </c>
      <c r="K6" s="18">
        <v>33616.535000000003</v>
      </c>
      <c r="L6" s="18">
        <v>39062.517999999996</v>
      </c>
      <c r="M6" s="18">
        <v>43368.468751431385</v>
      </c>
      <c r="N6" s="18">
        <v>45749.870586212339</v>
      </c>
      <c r="O6" s="18">
        <v>48577.428769679245</v>
      </c>
      <c r="P6" s="18">
        <v>51374.699896634535</v>
      </c>
    </row>
    <row r="7" spans="1:16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v>3.8852600542676328</v>
      </c>
      <c r="F7" s="18">
        <v>2.3686147466442264</v>
      </c>
      <c r="G7" s="18">
        <v>3.3124759358745877</v>
      </c>
      <c r="H7" s="18">
        <v>3.9918545047074758</v>
      </c>
      <c r="I7" s="18">
        <v>2.5697038877106309</v>
      </c>
      <c r="J7" s="18">
        <v>-2.2980746488968578</v>
      </c>
      <c r="K7" s="18">
        <v>4.2766251303993243</v>
      </c>
      <c r="L7" s="18">
        <v>2.7630805512669667</v>
      </c>
      <c r="M7" s="18">
        <v>0.98926823496836391</v>
      </c>
      <c r="N7" s="18">
        <v>2.4814024421858392</v>
      </c>
      <c r="O7" s="18">
        <v>2.9288542210748716</v>
      </c>
      <c r="P7" s="18">
        <v>2.9213121812624365</v>
      </c>
    </row>
    <row r="8" spans="1:16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v>4.0054682588129822</v>
      </c>
      <c r="F8" s="18">
        <v>3.2524576831487906</v>
      </c>
      <c r="G8" s="18">
        <v>6.3580008674360045</v>
      </c>
      <c r="H8" s="18">
        <v>8.0384234866079964</v>
      </c>
      <c r="I8" s="18">
        <v>5.2312280532776185</v>
      </c>
      <c r="J8" s="18">
        <v>-1.348025638029327</v>
      </c>
      <c r="K8" s="18">
        <v>11.07363669077597</v>
      </c>
      <c r="L8" s="18">
        <v>16.200310353223472</v>
      </c>
      <c r="M8" s="18">
        <v>11.023228844160499</v>
      </c>
      <c r="N8" s="18">
        <v>5.4910904243128442</v>
      </c>
      <c r="O8" s="18">
        <v>6.1804725286349793</v>
      </c>
      <c r="P8" s="18">
        <v>5.7583762619837842</v>
      </c>
    </row>
    <row r="9" spans="1:16" x14ac:dyDescent="0.25">
      <c r="A9" s="30"/>
      <c r="B9" s="20" t="s">
        <v>131</v>
      </c>
      <c r="C9" s="20" t="s">
        <v>50</v>
      </c>
      <c r="D9" s="2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42">
        <v>2026</v>
      </c>
    </row>
    <row r="10" spans="1:16" x14ac:dyDescent="0.25">
      <c r="A10" s="32">
        <f>A8+1</f>
        <v>5</v>
      </c>
      <c r="B10" s="24" t="s">
        <v>5</v>
      </c>
      <c r="C10" s="24" t="s">
        <v>6</v>
      </c>
      <c r="D10" s="27" t="s">
        <v>42</v>
      </c>
      <c r="E10" s="18">
        <v>14662.471</v>
      </c>
      <c r="F10" s="18">
        <v>15157.386</v>
      </c>
      <c r="G10" s="18">
        <v>15606.221</v>
      </c>
      <c r="H10" s="18">
        <v>16081.284</v>
      </c>
      <c r="I10" s="18">
        <v>16114.537</v>
      </c>
      <c r="J10" s="18">
        <v>15379.874</v>
      </c>
      <c r="K10" s="18">
        <v>16628.679</v>
      </c>
      <c r="L10" s="18">
        <v>17969.911</v>
      </c>
      <c r="M10" s="18">
        <v>18169.64473295202</v>
      </c>
      <c r="N10" s="18">
        <v>18642.246274613764</v>
      </c>
      <c r="O10" s="18">
        <v>19406.578371872929</v>
      </c>
      <c r="P10" s="18">
        <v>20144.028350004101</v>
      </c>
    </row>
    <row r="11" spans="1:16" x14ac:dyDescent="0.2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18">
        <v>4513.0249999999996</v>
      </c>
      <c r="F11" s="18">
        <v>4617.0640000000003</v>
      </c>
      <c r="G11" s="18">
        <v>4770.2489999999998</v>
      </c>
      <c r="H11" s="18">
        <v>4851.625</v>
      </c>
      <c r="I11" s="18">
        <v>5041.8239999999996</v>
      </c>
      <c r="J11" s="18">
        <v>5162.7700000000004</v>
      </c>
      <c r="K11" s="18">
        <v>5391.6859999999997</v>
      </c>
      <c r="L11" s="18">
        <v>5544.9570000000003</v>
      </c>
      <c r="M11" s="18">
        <v>5804.4878359698259</v>
      </c>
      <c r="N11" s="18">
        <v>5920.9061868770577</v>
      </c>
      <c r="O11" s="18">
        <v>5926.8211780727379</v>
      </c>
      <c r="P11" s="18">
        <v>5956.4552839631006</v>
      </c>
    </row>
    <row r="12" spans="1:16" x14ac:dyDescent="0.2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18">
        <v>5814.7919999999995</v>
      </c>
      <c r="F12" s="18">
        <v>5754.7239999999974</v>
      </c>
      <c r="G12" s="18">
        <v>6356.7130000000016</v>
      </c>
      <c r="H12" s="18">
        <v>7201.9759999999951</v>
      </c>
      <c r="I12" s="18">
        <v>7869.4140000000061</v>
      </c>
      <c r="J12" s="18">
        <v>7844.672999999998</v>
      </c>
      <c r="K12" s="18">
        <v>9348.2910000000047</v>
      </c>
      <c r="L12" s="18">
        <v>9471.0669999999955</v>
      </c>
      <c r="M12" s="18">
        <v>9885.1068729226736</v>
      </c>
      <c r="N12" s="18">
        <v>10113.27264694614</v>
      </c>
      <c r="O12" s="18">
        <v>10325.969003236856</v>
      </c>
      <c r="P12" s="18">
        <v>10699.232732044082</v>
      </c>
    </row>
    <row r="13" spans="1:16" x14ac:dyDescent="0.2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18">
        <v>5372.2070000000003</v>
      </c>
      <c r="F13" s="18">
        <v>4929.4489999999996</v>
      </c>
      <c r="G13" s="18">
        <v>5491.9539999999997</v>
      </c>
      <c r="H13" s="18">
        <v>6136.98</v>
      </c>
      <c r="I13" s="18">
        <v>6562.5990000000002</v>
      </c>
      <c r="J13" s="18">
        <v>6394.6670000000004</v>
      </c>
      <c r="K13" s="18">
        <v>6581.143</v>
      </c>
      <c r="L13" s="18">
        <v>6628.75</v>
      </c>
      <c r="M13" s="18">
        <v>7036.2484355291608</v>
      </c>
      <c r="N13" s="18">
        <v>7255.0236573204402</v>
      </c>
      <c r="O13" s="18">
        <v>7465.2745761444594</v>
      </c>
      <c r="P13" s="18">
        <v>7838.5383049516831</v>
      </c>
    </row>
    <row r="14" spans="1:16" x14ac:dyDescent="0.2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18">
        <v>442.58499999999913</v>
      </c>
      <c r="F14" s="18">
        <v>825.27499999999782</v>
      </c>
      <c r="G14" s="18">
        <v>864.75900000000183</v>
      </c>
      <c r="H14" s="18">
        <v>1064.9959999999955</v>
      </c>
      <c r="I14" s="18">
        <v>1306.815000000006</v>
      </c>
      <c r="J14" s="18">
        <v>1450.0059999999976</v>
      </c>
      <c r="K14" s="18">
        <v>2767.1480000000047</v>
      </c>
      <c r="L14" s="18">
        <v>2842.3169999999955</v>
      </c>
      <c r="M14" s="18">
        <v>2848.8584373935128</v>
      </c>
      <c r="N14" s="18">
        <v>2858.2489896256998</v>
      </c>
      <c r="O14" s="18">
        <v>2860.6944270923977</v>
      </c>
      <c r="P14" s="18">
        <v>2860.6944270923977</v>
      </c>
    </row>
    <row r="15" spans="1:16" x14ac:dyDescent="0.2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18">
        <v>14810.942999999999</v>
      </c>
      <c r="F15" s="18">
        <v>15396.799000000001</v>
      </c>
      <c r="G15" s="18">
        <v>16374.803</v>
      </c>
      <c r="H15" s="18">
        <v>17096.127</v>
      </c>
      <c r="I15" s="18">
        <v>17463.008999999998</v>
      </c>
      <c r="J15" s="18">
        <v>17402.781999999999</v>
      </c>
      <c r="K15" s="18">
        <v>18432.605</v>
      </c>
      <c r="L15" s="18">
        <v>20113.357</v>
      </c>
      <c r="M15" s="18">
        <v>20117.372074039144</v>
      </c>
      <c r="N15" s="18">
        <v>20871.081152102644</v>
      </c>
      <c r="O15" s="18">
        <v>21718.530739913429</v>
      </c>
      <c r="P15" s="18">
        <v>22804.457276909103</v>
      </c>
    </row>
    <row r="16" spans="1:16" x14ac:dyDescent="0.2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18">
        <v>15229.105</v>
      </c>
      <c r="F16" s="18">
        <v>15771.828</v>
      </c>
      <c r="G16" s="18">
        <v>17120.616000000002</v>
      </c>
      <c r="H16" s="18">
        <v>18206.263999999999</v>
      </c>
      <c r="I16" s="18">
        <v>18769.580000000002</v>
      </c>
      <c r="J16" s="18">
        <v>18707.902999999998</v>
      </c>
      <c r="K16" s="18">
        <v>21560.861000000001</v>
      </c>
      <c r="L16" s="18">
        <v>24078.587</v>
      </c>
      <c r="M16" s="18">
        <v>24668.813899754787</v>
      </c>
      <c r="N16" s="18">
        <v>25512.464238613229</v>
      </c>
      <c r="O16" s="18">
        <v>26463.17467510877</v>
      </c>
      <c r="P16" s="18">
        <v>27786.333408864211</v>
      </c>
    </row>
    <row r="17" spans="1:16" x14ac:dyDescent="0.25">
      <c r="A17" s="19"/>
      <c r="B17" s="20" t="s">
        <v>55</v>
      </c>
      <c r="C17" s="28" t="s">
        <v>56</v>
      </c>
      <c r="D17" s="2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42">
        <v>2026</v>
      </c>
    </row>
    <row r="18" spans="1:16" x14ac:dyDescent="0.25">
      <c r="A18" s="14">
        <f>A16+1</f>
        <v>12</v>
      </c>
      <c r="B18" s="24" t="s">
        <v>5</v>
      </c>
      <c r="C18" s="24" t="s">
        <v>6</v>
      </c>
      <c r="D18" s="27" t="s">
        <v>47</v>
      </c>
      <c r="E18" s="18">
        <v>2.0695250599017925</v>
      </c>
      <c r="F18" s="18">
        <v>3.3753860450943023</v>
      </c>
      <c r="G18" s="18">
        <v>2.9611636201650953</v>
      </c>
      <c r="H18" s="18">
        <v>3.0440617238471646</v>
      </c>
      <c r="I18" s="18">
        <v>0.20678075208422797</v>
      </c>
      <c r="J18" s="18">
        <v>-4.5590078076707954</v>
      </c>
      <c r="K18" s="18">
        <v>8.1197349211053336</v>
      </c>
      <c r="L18" s="18">
        <v>8.0657760006071442</v>
      </c>
      <c r="M18" s="18">
        <v>1.1114898284806145</v>
      </c>
      <c r="N18" s="18">
        <v>2.6010499853342992</v>
      </c>
      <c r="O18" s="18">
        <v>4.0999999999999996</v>
      </c>
      <c r="P18" s="18">
        <v>3.8</v>
      </c>
    </row>
    <row r="19" spans="1:16" x14ac:dyDescent="0.2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18">
        <v>2.7297321598277193</v>
      </c>
      <c r="F19" s="18">
        <v>2.3053051999490464</v>
      </c>
      <c r="G19" s="18">
        <v>3.3178010961078144</v>
      </c>
      <c r="H19" s="18">
        <v>1.7059067566493837</v>
      </c>
      <c r="I19" s="18">
        <v>3.9203153582562607</v>
      </c>
      <c r="J19" s="18">
        <v>2.3988540655128077</v>
      </c>
      <c r="K19" s="18">
        <v>4.433976334409607</v>
      </c>
      <c r="L19" s="18">
        <v>2.8427286010350059</v>
      </c>
      <c r="M19" s="18">
        <v>4.6804841943738325</v>
      </c>
      <c r="N19" s="18">
        <v>2.0056610367205678</v>
      </c>
      <c r="O19" s="18">
        <v>9.9900099900082751E-2</v>
      </c>
      <c r="P19" s="18">
        <v>0.5</v>
      </c>
    </row>
    <row r="20" spans="1:16" x14ac:dyDescent="0.2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18">
        <v>5.854191966844823</v>
      </c>
      <c r="F20" s="18">
        <v>-1.0330206136350455</v>
      </c>
      <c r="G20" s="18">
        <v>10.460779700294992</v>
      </c>
      <c r="H20" s="18">
        <v>13.297171037924699</v>
      </c>
      <c r="I20" s="18">
        <v>9.2674288278662829</v>
      </c>
      <c r="J20" s="18">
        <v>-0.31439443902694109</v>
      </c>
      <c r="K20" s="18">
        <v>19.167376383948792</v>
      </c>
      <c r="L20" s="18">
        <v>1.3133523549918351</v>
      </c>
      <c r="M20" s="18">
        <v>4.3716285918226276</v>
      </c>
      <c r="N20" s="18">
        <v>2.3081771088227612</v>
      </c>
      <c r="O20" s="18">
        <v>2.1031407311553352</v>
      </c>
      <c r="P20" s="18">
        <v>3.6148058229713769</v>
      </c>
    </row>
    <row r="21" spans="1:16" x14ac:dyDescent="0.2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18">
        <v>-1.9995731344699266</v>
      </c>
      <c r="F21" s="18">
        <v>-8.2416407260554365</v>
      </c>
      <c r="G21" s="18">
        <v>11.411113087892772</v>
      </c>
      <c r="H21" s="18">
        <v>11.744927215340837</v>
      </c>
      <c r="I21" s="18">
        <v>6.9353167192984415</v>
      </c>
      <c r="J21" s="18">
        <v>-2.5589252063092687</v>
      </c>
      <c r="K21" s="18">
        <v>2.9161174459905368</v>
      </c>
      <c r="L21" s="18">
        <v>0.72338498039017907</v>
      </c>
      <c r="M21" s="18">
        <v>6.1474400984976114</v>
      </c>
      <c r="N21" s="18">
        <v>3.1092594838832781</v>
      </c>
      <c r="O21" s="18">
        <v>2.8980045931603797</v>
      </c>
      <c r="P21" s="18">
        <v>5</v>
      </c>
    </row>
    <row r="22" spans="1:16" x14ac:dyDescent="0.2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43" t="s">
        <v>58</v>
      </c>
      <c r="F22" s="43" t="s">
        <v>58</v>
      </c>
      <c r="G22" s="43" t="s">
        <v>58</v>
      </c>
      <c r="H22" s="43" t="s">
        <v>58</v>
      </c>
      <c r="I22" s="43" t="s">
        <v>58</v>
      </c>
      <c r="J22" s="43" t="s">
        <v>58</v>
      </c>
      <c r="K22" s="43" t="s">
        <v>58</v>
      </c>
      <c r="L22" s="43" t="s">
        <v>58</v>
      </c>
      <c r="M22" s="43" t="s">
        <v>58</v>
      </c>
      <c r="N22" s="43" t="s">
        <v>58</v>
      </c>
      <c r="O22" s="43" t="s">
        <v>58</v>
      </c>
      <c r="P22" s="43" t="s">
        <v>58</v>
      </c>
    </row>
    <row r="23" spans="1:16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2.973656482703646</v>
      </c>
      <c r="F23" s="18">
        <v>3.9555617761812982</v>
      </c>
      <c r="G23" s="18">
        <v>6.3519956323388982</v>
      </c>
      <c r="H23" s="18">
        <v>4.4050850565958086</v>
      </c>
      <c r="I23" s="18">
        <v>2.1459948209322306</v>
      </c>
      <c r="J23" s="18">
        <v>-0.34488329015921693</v>
      </c>
      <c r="K23" s="18">
        <v>5.9175768563899851</v>
      </c>
      <c r="L23" s="18">
        <v>9.1183638991884379</v>
      </c>
      <c r="M23" s="18">
        <v>1.9962227285802214E-2</v>
      </c>
      <c r="N23" s="18">
        <v>3.7465583242661182</v>
      </c>
      <c r="O23" s="18">
        <v>4.0604009999999846</v>
      </c>
      <c r="P23" s="18">
        <v>5</v>
      </c>
    </row>
    <row r="24" spans="1:16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1.6521344965477311</v>
      </c>
      <c r="F24" s="18">
        <v>3.5637222279313079</v>
      </c>
      <c r="G24" s="18">
        <v>8.5518812403990268</v>
      </c>
      <c r="H24" s="18">
        <v>6.3411737054320838</v>
      </c>
      <c r="I24" s="18">
        <v>3.0940779503142721</v>
      </c>
      <c r="J24" s="18">
        <v>-0.32860085308250575</v>
      </c>
      <c r="K24" s="18">
        <v>15.250014926846703</v>
      </c>
      <c r="L24" s="18">
        <v>11.677298044822976</v>
      </c>
      <c r="M24" s="18">
        <v>2.4512522257007276</v>
      </c>
      <c r="N24" s="18">
        <v>3.4199063736373176</v>
      </c>
      <c r="O24" s="18">
        <v>3.7264547540516872</v>
      </c>
      <c r="P24" s="18">
        <v>5</v>
      </c>
    </row>
    <row r="25" spans="1:16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42">
        <v>2026</v>
      </c>
    </row>
    <row r="26" spans="1:16" x14ac:dyDescent="0.25">
      <c r="A26" s="32">
        <f>A24+1</f>
        <v>19</v>
      </c>
      <c r="B26" s="24" t="s">
        <v>5</v>
      </c>
      <c r="C26" s="24" t="s">
        <v>6</v>
      </c>
      <c r="D26" s="27" t="s">
        <v>42</v>
      </c>
      <c r="E26" s="18">
        <v>14662.471</v>
      </c>
      <c r="F26" s="18">
        <v>15337.464</v>
      </c>
      <c r="G26" s="18">
        <v>16305.793</v>
      </c>
      <c r="H26" s="18">
        <v>17308.438999999998</v>
      </c>
      <c r="I26" s="18">
        <v>17865.046999999999</v>
      </c>
      <c r="J26" s="18">
        <v>17183.842000000001</v>
      </c>
      <c r="K26" s="18">
        <v>19220.469000000001</v>
      </c>
      <c r="L26" s="18">
        <v>23716.71</v>
      </c>
      <c r="M26" s="18">
        <v>26378.350701230273</v>
      </c>
      <c r="N26" s="18">
        <v>27659.883013618131</v>
      </c>
      <c r="O26" s="18">
        <v>29513.786672605882</v>
      </c>
      <c r="P26" s="18">
        <v>31339.922709186696</v>
      </c>
    </row>
    <row r="27" spans="1:16" x14ac:dyDescent="0.2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18">
        <v>4513.0249999999996</v>
      </c>
      <c r="F27" s="18">
        <v>4601.4459999999999</v>
      </c>
      <c r="G27" s="18">
        <v>4935.5259999999998</v>
      </c>
      <c r="H27" s="18">
        <v>5302.2640000000001</v>
      </c>
      <c r="I27" s="18">
        <v>5962.1019999999999</v>
      </c>
      <c r="J27" s="18">
        <v>6165.9579999999996</v>
      </c>
      <c r="K27" s="18">
        <v>7097.808</v>
      </c>
      <c r="L27" s="18">
        <v>7558.7820000000002</v>
      </c>
      <c r="M27" s="18">
        <v>8292.2477118395855</v>
      </c>
      <c r="N27" s="18">
        <v>8798.7378756550279</v>
      </c>
      <c r="O27" s="18">
        <v>8905.8828192331875</v>
      </c>
      <c r="P27" s="18">
        <v>9084.0004756178514</v>
      </c>
    </row>
    <row r="28" spans="1:16" x14ac:dyDescent="0.2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18">
        <v>5814.7919999999995</v>
      </c>
      <c r="F28" s="18">
        <v>5343.7789999999986</v>
      </c>
      <c r="G28" s="18">
        <v>5913.1220000000021</v>
      </c>
      <c r="H28" s="18">
        <v>6736.5720000000028</v>
      </c>
      <c r="I28" s="18">
        <v>7053.908000000004</v>
      </c>
      <c r="J28" s="18">
        <v>6622.1570000000011</v>
      </c>
      <c r="K28" s="18">
        <v>8452.3679999999986</v>
      </c>
      <c r="L28" s="18">
        <v>10059.66499999999</v>
      </c>
      <c r="M28" s="18">
        <v>10383.942393276366</v>
      </c>
      <c r="N28" s="18">
        <v>10729.858396337226</v>
      </c>
      <c r="O28" s="18">
        <v>11284.188091225862</v>
      </c>
      <c r="P28" s="18">
        <v>12116.512431155577</v>
      </c>
    </row>
    <row r="29" spans="1:16" x14ac:dyDescent="0.2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18">
        <v>5372.2070000000003</v>
      </c>
      <c r="F29" s="18">
        <v>4898.6980000000003</v>
      </c>
      <c r="G29" s="18">
        <v>5558.5929999999998</v>
      </c>
      <c r="H29" s="18">
        <v>6448.2539999999999</v>
      </c>
      <c r="I29" s="18">
        <v>7101.5119999999997</v>
      </c>
      <c r="J29" s="18">
        <v>7002.527</v>
      </c>
      <c r="K29" s="18">
        <v>7499.5680000000002</v>
      </c>
      <c r="L29" s="18">
        <v>8507.5920000000006</v>
      </c>
      <c r="M29" s="18">
        <v>9753.0384117865433</v>
      </c>
      <c r="N29" s="18">
        <v>10449.266057361478</v>
      </c>
      <c r="O29" s="18">
        <v>11050.189731883744</v>
      </c>
      <c r="P29" s="18">
        <v>11985.588292687702</v>
      </c>
    </row>
    <row r="30" spans="1:16" x14ac:dyDescent="0.2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18">
        <v>442.58499999999913</v>
      </c>
      <c r="F30" s="18">
        <v>445.08099999999831</v>
      </c>
      <c r="G30" s="18">
        <v>354.52900000000227</v>
      </c>
      <c r="H30" s="18">
        <v>288.31800000000294</v>
      </c>
      <c r="I30" s="18">
        <v>-47.603999999995722</v>
      </c>
      <c r="J30" s="18">
        <v>-380.36999999999898</v>
      </c>
      <c r="K30" s="18">
        <v>952.79999999999927</v>
      </c>
      <c r="L30" s="18">
        <v>1552.0729999999894</v>
      </c>
      <c r="M30" s="18">
        <v>630.9039814898224</v>
      </c>
      <c r="N30" s="18">
        <v>280.59233897574813</v>
      </c>
      <c r="O30" s="18">
        <v>233.99835934211842</v>
      </c>
      <c r="P30" s="18">
        <v>130.92413846787531</v>
      </c>
    </row>
    <row r="31" spans="1:16" x14ac:dyDescent="0.2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18">
        <v>14810.942999999999</v>
      </c>
      <c r="F31" s="18">
        <v>15123.106</v>
      </c>
      <c r="G31" s="18">
        <v>16619.561000000002</v>
      </c>
      <c r="H31" s="18">
        <v>17917.467000000001</v>
      </c>
      <c r="I31" s="18">
        <v>18350.149000000001</v>
      </c>
      <c r="J31" s="18">
        <v>18145.934000000001</v>
      </c>
      <c r="K31" s="18">
        <v>21386.948</v>
      </c>
      <c r="L31" s="18">
        <v>27489.86</v>
      </c>
      <c r="M31" s="18">
        <v>27220.394112450409</v>
      </c>
      <c r="N31" s="18">
        <v>29652.233156666891</v>
      </c>
      <c r="O31" s="18">
        <v>32090.482037413825</v>
      </c>
      <c r="P31" s="18">
        <v>34716.689390055362</v>
      </c>
    </row>
    <row r="32" spans="1:16" x14ac:dyDescent="0.2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18">
        <v>15229.105</v>
      </c>
      <c r="F32" s="18">
        <v>15034.471</v>
      </c>
      <c r="G32" s="18">
        <v>16789.569</v>
      </c>
      <c r="H32" s="18">
        <v>18111.186000000002</v>
      </c>
      <c r="I32" s="18">
        <v>18552.561000000002</v>
      </c>
      <c r="J32" s="18">
        <v>17852.802</v>
      </c>
      <c r="K32" s="18">
        <v>22541.058000000001</v>
      </c>
      <c r="L32" s="18">
        <v>29762.499</v>
      </c>
      <c r="M32" s="18">
        <v>28906.466167365248</v>
      </c>
      <c r="N32" s="18">
        <v>31090.841856064937</v>
      </c>
      <c r="O32" s="18">
        <v>33216.910850799512</v>
      </c>
      <c r="P32" s="18">
        <v>35882.425109380951</v>
      </c>
    </row>
    <row r="33" spans="1:16" x14ac:dyDescent="0.25">
      <c r="A33" s="31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42">
        <v>2026</v>
      </c>
    </row>
    <row r="34" spans="1:16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0.1157124740146287</v>
      </c>
      <c r="F34" s="18">
        <v>0.86339249455707545</v>
      </c>
      <c r="G34" s="18">
        <v>2.9478772084135869</v>
      </c>
      <c r="H34" s="18">
        <v>3.8912364830625563</v>
      </c>
      <c r="I34" s="18">
        <v>2.5948443494394127</v>
      </c>
      <c r="J34" s="18">
        <v>0.97239538264308578</v>
      </c>
      <c r="K34" s="18">
        <v>6.5182504246535444</v>
      </c>
      <c r="L34" s="18">
        <v>13.075931287650391</v>
      </c>
      <c r="M34" s="18">
        <v>9.9356701801685148</v>
      </c>
      <c r="N34" s="18">
        <v>2.9368138124621197</v>
      </c>
      <c r="O34" s="18">
        <v>3.1590930766373475</v>
      </c>
      <c r="P34" s="18">
        <v>2.7565370287203166</v>
      </c>
    </row>
    <row r="35" spans="1:16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-0.5525236704873322</v>
      </c>
      <c r="F35" s="18">
        <v>1.1880544574110559</v>
      </c>
      <c r="G35" s="18">
        <v>3.2559118346604095</v>
      </c>
      <c r="H35" s="18">
        <v>3.0132307724134932</v>
      </c>
      <c r="I35" s="18">
        <v>3.0028285721832759</v>
      </c>
      <c r="J35" s="18">
        <v>0.78157987779276539</v>
      </c>
      <c r="K35" s="18">
        <v>3.4519634286948531</v>
      </c>
      <c r="L35" s="18">
        <v>14.183220006295088</v>
      </c>
      <c r="M35" s="18">
        <v>10</v>
      </c>
      <c r="N35" s="18">
        <v>2.2000000000000002</v>
      </c>
      <c r="O35" s="18">
        <v>2.5</v>
      </c>
      <c r="P35" s="18">
        <v>2.2999999999999998</v>
      </c>
    </row>
    <row r="36" spans="1:16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3.4498146166172603</v>
      </c>
      <c r="F36" s="18">
        <v>-0.33826691594485681</v>
      </c>
      <c r="G36" s="18">
        <v>3.8159206737740021</v>
      </c>
      <c r="H36" s="18">
        <v>5.6286495195680573</v>
      </c>
      <c r="I36" s="18">
        <v>8.2025755027979699</v>
      </c>
      <c r="J36" s="18">
        <v>0.99643958952025002</v>
      </c>
      <c r="K36" s="18">
        <v>10.225447570016314</v>
      </c>
      <c r="L36" s="18">
        <v>3.5509248833715219</v>
      </c>
      <c r="M36" s="18">
        <v>4.7984173838558632</v>
      </c>
      <c r="N36" s="18">
        <v>4.0216738807369126</v>
      </c>
      <c r="O36" s="18">
        <v>1.1167151284732029</v>
      </c>
      <c r="P36" s="18">
        <v>1.4925373134328623</v>
      </c>
    </row>
    <row r="37" spans="1:16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-2.3328805459050983</v>
      </c>
      <c r="F37" s="18">
        <v>-7.1410027657277624</v>
      </c>
      <c r="G37" s="18">
        <v>0.17520644897788884</v>
      </c>
      <c r="H37" s="18">
        <v>0.55485646891291651</v>
      </c>
      <c r="I37" s="18">
        <v>-4.1703037760841681</v>
      </c>
      <c r="J37" s="18">
        <v>-5.8246527208934822</v>
      </c>
      <c r="K37" s="18">
        <v>7.1079103241148687</v>
      </c>
      <c r="L37" s="18">
        <v>17.473101563068653</v>
      </c>
      <c r="M37" s="18">
        <v>-1.1000000000000001</v>
      </c>
      <c r="N37" s="18">
        <v>1</v>
      </c>
      <c r="O37" s="18">
        <v>3</v>
      </c>
      <c r="P37" s="18">
        <v>3.63</v>
      </c>
    </row>
    <row r="38" spans="1:16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1.7817213558691378</v>
      </c>
      <c r="F38" s="18">
        <v>-0.62382225680799763</v>
      </c>
      <c r="G38" s="18">
        <v>1.8487484268245709</v>
      </c>
      <c r="H38" s="18">
        <v>3.8124505841679905</v>
      </c>
      <c r="I38" s="18">
        <v>2.9882145237730242</v>
      </c>
      <c r="J38" s="18">
        <v>1.1956632375799785</v>
      </c>
      <c r="K38" s="18">
        <v>4.0634120151962208</v>
      </c>
      <c r="L38" s="18">
        <v>12.62637194839327</v>
      </c>
      <c r="M38" s="18">
        <v>8</v>
      </c>
      <c r="N38" s="18">
        <v>3.9078083713518912</v>
      </c>
      <c r="O38" s="18">
        <v>2.7725174148308511</v>
      </c>
      <c r="P38" s="18">
        <v>3.3</v>
      </c>
    </row>
    <row r="39" spans="1:16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8" t="s">
        <v>58</v>
      </c>
      <c r="F39" s="18" t="s">
        <v>58</v>
      </c>
      <c r="G39" s="18" t="s">
        <v>58</v>
      </c>
      <c r="H39" s="18" t="s">
        <v>58</v>
      </c>
      <c r="I39" s="18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  <c r="N39" s="18" t="s">
        <v>58</v>
      </c>
      <c r="O39" s="18" t="s">
        <v>58</v>
      </c>
      <c r="P39" s="18" t="s">
        <v>58</v>
      </c>
    </row>
    <row r="40" spans="1:16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-0.45029534626749523</v>
      </c>
      <c r="F40" s="18">
        <v>-1.7775967589107324</v>
      </c>
      <c r="G40" s="18">
        <v>3.3315414577166536</v>
      </c>
      <c r="H40" s="18">
        <v>3.2607830043145327</v>
      </c>
      <c r="I40" s="18">
        <v>0.26321796617298787</v>
      </c>
      <c r="J40" s="18">
        <v>-0.77065381298730529</v>
      </c>
      <c r="K40" s="18">
        <v>11.275985689427699</v>
      </c>
      <c r="L40" s="18">
        <v>17.794732143551499</v>
      </c>
      <c r="M40" s="18">
        <v>-1</v>
      </c>
      <c r="N40" s="18">
        <v>5</v>
      </c>
      <c r="O40" s="18">
        <v>4</v>
      </c>
      <c r="P40" s="18">
        <v>3.0321503624232418</v>
      </c>
    </row>
    <row r="41" spans="1:16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-1.0365683280587064</v>
      </c>
      <c r="F41" s="18">
        <v>-4.6751524300163538</v>
      </c>
      <c r="G41" s="18">
        <v>2.8759933283711376</v>
      </c>
      <c r="H41" s="18">
        <v>1.4392182754228315</v>
      </c>
      <c r="I41" s="18">
        <v>-0.63732870318096957</v>
      </c>
      <c r="J41" s="18">
        <v>-3.4545157020391599</v>
      </c>
      <c r="K41" s="18">
        <v>9.5536667141136462</v>
      </c>
      <c r="L41" s="18">
        <v>18.230683256998105</v>
      </c>
      <c r="M41" s="18">
        <v>-5.2</v>
      </c>
      <c r="N41" s="18">
        <v>4</v>
      </c>
      <c r="O41" s="18">
        <v>3</v>
      </c>
      <c r="P41" s="18">
        <v>2.8805428443020795</v>
      </c>
    </row>
    <row r="42" spans="1:16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42">
        <v>2026</v>
      </c>
    </row>
    <row r="43" spans="1:16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v>1.2568775223923772</v>
      </c>
      <c r="F43" s="18">
        <v>2.0141317849338676</v>
      </c>
      <c r="G43" s="18">
        <v>1.7843381279705484</v>
      </c>
      <c r="H43" s="18">
        <v>1.8280533967077015</v>
      </c>
      <c r="I43" s="18">
        <v>0.12304647577102522</v>
      </c>
      <c r="J43" s="18">
        <v>-2.6503755302641414</v>
      </c>
      <c r="K43" s="18">
        <v>4.6111659482857288</v>
      </c>
      <c r="L43" s="18">
        <v>4.7493378280760901</v>
      </c>
      <c r="M43" s="18">
        <v>0.68824562653463817</v>
      </c>
      <c r="N43" s="18">
        <v>1.6125453978215591</v>
      </c>
      <c r="O43" s="18">
        <v>2.5448011582643417</v>
      </c>
      <c r="P43" s="18">
        <v>2.3854327905030055</v>
      </c>
    </row>
    <row r="44" spans="1:16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8">
        <v>0.50699399741429474</v>
      </c>
      <c r="F44" s="18">
        <v>0.4234025171448349</v>
      </c>
      <c r="G44" s="18">
        <v>0.60898511954987655</v>
      </c>
      <c r="H44" s="18">
        <v>0.31313672757189226</v>
      </c>
      <c r="I44" s="18">
        <v>0.70379564686412732</v>
      </c>
      <c r="J44" s="18">
        <v>0.43632566072243795</v>
      </c>
      <c r="K44" s="18">
        <v>0.84526380357043018</v>
      </c>
      <c r="L44" s="18">
        <v>0.54273664678970646</v>
      </c>
      <c r="M44" s="18">
        <v>0.89429542104447646</v>
      </c>
      <c r="N44" s="18">
        <v>0.39722654165990112</v>
      </c>
      <c r="O44" s="18">
        <v>1.9693633827321633E-2</v>
      </c>
      <c r="P44" s="18">
        <v>9.5857576790839713E-2</v>
      </c>
    </row>
    <row r="45" spans="1:16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8">
        <v>1.3595784745703825</v>
      </c>
      <c r="F45" s="18">
        <v>-0.24445585213099399</v>
      </c>
      <c r="G45" s="18">
        <v>2.3932000073944222</v>
      </c>
      <c r="H45" s="18">
        <v>3.2525915473554829</v>
      </c>
      <c r="I45" s="18">
        <v>2.4697288574162117</v>
      </c>
      <c r="J45" s="18">
        <v>-8.9255809798894595E-2</v>
      </c>
      <c r="K45" s="18">
        <v>5.5520534597711606</v>
      </c>
      <c r="L45" s="18">
        <v>0.43475304882363502</v>
      </c>
      <c r="M45" s="18">
        <v>1.4267050815019049</v>
      </c>
      <c r="N45" s="18">
        <v>0.77851559169325235</v>
      </c>
      <c r="O45" s="18">
        <v>0.70816067490580359</v>
      </c>
      <c r="P45" s="18">
        <v>1.2073978772887031</v>
      </c>
    </row>
    <row r="46" spans="1:16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>
        <v>-0.46341838757982795</v>
      </c>
      <c r="F46" s="18">
        <v>-1.8018709492210851</v>
      </c>
      <c r="G46" s="18">
        <v>2.2362318417103797</v>
      </c>
      <c r="H46" s="18">
        <v>2.4820749464066574</v>
      </c>
      <c r="I46" s="18">
        <v>1.5749231038158116</v>
      </c>
      <c r="J46" s="18">
        <v>-0.6058326927425477</v>
      </c>
      <c r="K46" s="18">
        <v>0.68855568433224434</v>
      </c>
      <c r="L46" s="18">
        <v>0.1685776405433338</v>
      </c>
      <c r="M46" s="18">
        <v>1.4041644940367934</v>
      </c>
      <c r="N46" s="18">
        <v>0.74647445248796618</v>
      </c>
      <c r="O46" s="18">
        <v>0.70001872702734946</v>
      </c>
      <c r="P46" s="18">
        <v>1.2073978772886953</v>
      </c>
    </row>
    <row r="47" spans="1:16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8">
        <v>1.8229968621502104</v>
      </c>
      <c r="F47" s="18">
        <v>1.5574150970900877</v>
      </c>
      <c r="G47" s="18">
        <v>0.15696816568404123</v>
      </c>
      <c r="H47" s="18">
        <v>0.77051660094882124</v>
      </c>
      <c r="I47" s="18">
        <v>0.89480575360040515</v>
      </c>
      <c r="J47" s="18">
        <v>0.51657688294365045</v>
      </c>
      <c r="K47" s="18">
        <v>4.8634977754389173</v>
      </c>
      <c r="L47" s="18">
        <v>0.26617540828030301</v>
      </c>
      <c r="M47" s="18">
        <v>2.2540587465112623E-2</v>
      </c>
      <c r="N47" s="18">
        <v>3.2041139205284778E-2</v>
      </c>
      <c r="O47" s="18">
        <v>8.1419478784577962E-3</v>
      </c>
      <c r="P47" s="18">
        <v>0</v>
      </c>
    </row>
    <row r="48" spans="1:16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v>1.808250405654386</v>
      </c>
      <c r="F48" s="18">
        <v>2.3842300010996182</v>
      </c>
      <c r="G48" s="18">
        <v>3.8880431038303995</v>
      </c>
      <c r="H48" s="18">
        <v>2.7756714126900959</v>
      </c>
      <c r="I48" s="18">
        <v>1.3575778763968374</v>
      </c>
      <c r="J48" s="18">
        <v>-0.21727535898938569</v>
      </c>
      <c r="K48" s="18">
        <v>3.8025830697038088</v>
      </c>
      <c r="L48" s="18">
        <v>5.9515870880015971</v>
      </c>
      <c r="M48" s="18">
        <v>1.3835205034284348E-2</v>
      </c>
      <c r="N48" s="18">
        <v>2.5717015244049399</v>
      </c>
      <c r="O48" s="18">
        <v>2.8215362149056538</v>
      </c>
      <c r="P48" s="18">
        <v>3.5126514967040805</v>
      </c>
    </row>
    <row r="49" spans="1:19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v>-1.0464403457638194</v>
      </c>
      <c r="F49" s="18">
        <v>-2.2086937044031036</v>
      </c>
      <c r="G49" s="18">
        <v>-5.3620904228706685</v>
      </c>
      <c r="H49" s="18">
        <v>-4.1775985796177082</v>
      </c>
      <c r="I49" s="18">
        <v>-2.084444968737563</v>
      </c>
      <c r="J49" s="18">
        <v>0.2225063894331287</v>
      </c>
      <c r="K49" s="18">
        <v>-10.534441150931784</v>
      </c>
      <c r="L49" s="18">
        <v>-8.9153340604240725</v>
      </c>
      <c r="M49" s="18">
        <v>-2.033813099146923</v>
      </c>
      <c r="N49" s="18">
        <v>-2.8785866133938325</v>
      </c>
      <c r="O49" s="18">
        <v>-3.1653374608282401</v>
      </c>
      <c r="P49" s="18">
        <v>-4.2800275600242035</v>
      </c>
    </row>
    <row r="50" spans="1:19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42">
        <v>2026</v>
      </c>
    </row>
    <row r="51" spans="1:19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18">
        <v>0.16538037486218116</v>
      </c>
      <c r="F51" s="18">
        <v>0.1651073197578512</v>
      </c>
      <c r="G51" s="18">
        <v>2.9120879120879266</v>
      </c>
      <c r="H51" s="18">
        <v>2.5627335824879793</v>
      </c>
      <c r="I51" s="18">
        <v>2.8110359187922995</v>
      </c>
      <c r="J51" s="18">
        <v>0.20253164556962133</v>
      </c>
      <c r="K51" s="18">
        <v>3.2844871147043904</v>
      </c>
      <c r="L51" s="18">
        <v>17.318982387475529</v>
      </c>
      <c r="M51" s="18">
        <v>10</v>
      </c>
      <c r="N51" s="18">
        <v>2.2000000000000002</v>
      </c>
      <c r="O51" s="18">
        <v>2.5</v>
      </c>
      <c r="P51" s="18">
        <v>2.2999999999999998</v>
      </c>
      <c r="Q51" s="39"/>
      <c r="R51" s="39"/>
      <c r="S51" s="39"/>
    </row>
    <row r="52" spans="1:19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42">
        <v>2026</v>
      </c>
      <c r="Q52" s="39"/>
      <c r="R52" s="39"/>
      <c r="S52" s="39"/>
    </row>
    <row r="53" spans="1:19" x14ac:dyDescent="0.25">
      <c r="A53" s="35">
        <f>A51+1</f>
        <v>42</v>
      </c>
      <c r="B53" s="36" t="s">
        <v>87</v>
      </c>
      <c r="C53" s="36" t="s">
        <v>17</v>
      </c>
      <c r="D53" s="36" t="s">
        <v>42</v>
      </c>
      <c r="E53" s="18">
        <v>10866.003000000001</v>
      </c>
      <c r="F53" s="18">
        <v>10812.736999999999</v>
      </c>
      <c r="G53" s="18">
        <v>11382.259</v>
      </c>
      <c r="H53" s="18">
        <v>11726.427</v>
      </c>
      <c r="I53" s="18">
        <v>12019.296</v>
      </c>
      <c r="J53" s="18">
        <v>11775.648999999999</v>
      </c>
      <c r="K53" s="18">
        <v>13945.977000000001</v>
      </c>
      <c r="L53" s="18">
        <v>16484.808000000001</v>
      </c>
      <c r="M53" s="18">
        <v>18598.932081405121</v>
      </c>
      <c r="N53" s="18">
        <v>19200.36558477144</v>
      </c>
      <c r="O53" s="18">
        <v>20764.518386829168</v>
      </c>
      <c r="P53" s="18">
        <v>22320.463196491139</v>
      </c>
      <c r="Q53" s="39"/>
      <c r="R53" s="39"/>
      <c r="S53" s="39"/>
    </row>
    <row r="54" spans="1:19" x14ac:dyDescent="0.25">
      <c r="A54" s="35">
        <f>A53+1</f>
        <v>43</v>
      </c>
      <c r="B54" s="37" t="s">
        <v>15</v>
      </c>
      <c r="C54" s="37" t="s">
        <v>16</v>
      </c>
      <c r="D54" s="38" t="s">
        <v>42</v>
      </c>
      <c r="E54" s="18">
        <v>10893.712</v>
      </c>
      <c r="F54" s="18">
        <v>11609.1</v>
      </c>
      <c r="G54" s="18">
        <v>12525.65</v>
      </c>
      <c r="H54" s="18">
        <v>13909.813</v>
      </c>
      <c r="I54" s="18">
        <v>14970.794</v>
      </c>
      <c r="J54" s="18">
        <v>15146.210000000001</v>
      </c>
      <c r="K54" s="18">
        <v>16362.584000000001</v>
      </c>
      <c r="L54" s="18">
        <v>18239.135999999999</v>
      </c>
      <c r="M54" s="18">
        <v>20265.686400959996</v>
      </c>
      <c r="N54" s="18">
        <v>21785.612881031993</v>
      </c>
      <c r="O54" s="18">
        <v>22806.268844508348</v>
      </c>
      <c r="P54" s="18">
        <v>23806.543804005589</v>
      </c>
      <c r="Q54" s="36"/>
      <c r="R54" s="36"/>
      <c r="S54" s="39"/>
    </row>
    <row r="55" spans="1:19" x14ac:dyDescent="0.25">
      <c r="A55" s="35">
        <f>A54+1</f>
        <v>44</v>
      </c>
      <c r="B55" s="37" t="s">
        <v>88</v>
      </c>
      <c r="C55" s="37" t="s">
        <v>89</v>
      </c>
      <c r="D55" s="38" t="s">
        <v>42</v>
      </c>
      <c r="E55" s="18">
        <v>9073.8649999999998</v>
      </c>
      <c r="F55" s="18">
        <v>9629.9770000000008</v>
      </c>
      <c r="G55" s="18">
        <v>10391.066999999999</v>
      </c>
      <c r="H55" s="18">
        <v>11462.377</v>
      </c>
      <c r="I55" s="18">
        <v>12257.844999999999</v>
      </c>
      <c r="J55" s="18">
        <v>12428.165000000001</v>
      </c>
      <c r="K55" s="18">
        <v>13481.171</v>
      </c>
      <c r="L55" s="18">
        <v>14990.617</v>
      </c>
      <c r="M55" s="18">
        <v>16656.224454869996</v>
      </c>
      <c r="N55" s="18">
        <v>17905.441288985247</v>
      </c>
      <c r="O55" s="18">
        <v>18744.311213374207</v>
      </c>
      <c r="P55" s="18">
        <v>19566.430134605656</v>
      </c>
    </row>
    <row r="56" spans="1:19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18">
        <v>1819.847</v>
      </c>
      <c r="F56" s="18">
        <v>1979.123</v>
      </c>
      <c r="G56" s="18">
        <v>2134.5830000000001</v>
      </c>
      <c r="H56" s="18">
        <v>2447.4360000000001</v>
      </c>
      <c r="I56" s="18">
        <v>2712.9490000000001</v>
      </c>
      <c r="J56" s="18">
        <v>2718.0450000000001</v>
      </c>
      <c r="K56" s="18">
        <v>2881.413</v>
      </c>
      <c r="L56" s="18">
        <v>3248.5189999999998</v>
      </c>
      <c r="M56" s="18">
        <v>3609.4619460899989</v>
      </c>
      <c r="N56" s="18">
        <v>3880.1715920467486</v>
      </c>
      <c r="O56" s="18">
        <v>4061.9576311341393</v>
      </c>
      <c r="P56" s="18">
        <v>4240.1136693999342</v>
      </c>
    </row>
    <row r="57" spans="1:19" x14ac:dyDescent="0.25">
      <c r="A57" s="14">
        <f>A56+1</f>
        <v>46</v>
      </c>
      <c r="B57" s="24" t="s">
        <v>18</v>
      </c>
      <c r="C57" s="1" t="s">
        <v>19</v>
      </c>
      <c r="D57" s="3" t="s">
        <v>42</v>
      </c>
      <c r="E57" s="18">
        <v>3386.8510000000001</v>
      </c>
      <c r="F57" s="18">
        <v>3642.0329999999999</v>
      </c>
      <c r="G57" s="18">
        <v>3846.54</v>
      </c>
      <c r="H57" s="18">
        <v>4254.8389999999999</v>
      </c>
      <c r="I57" s="18">
        <v>4371.9660000000003</v>
      </c>
      <c r="J57" s="18">
        <v>4257.2529999999997</v>
      </c>
      <c r="K57" s="18">
        <v>4620.6679999999997</v>
      </c>
      <c r="L57" s="18">
        <v>5420.3140000000003</v>
      </c>
      <c r="M57" s="18">
        <v>5682.9468690662707</v>
      </c>
      <c r="N57" s="18">
        <v>6011.0670188553995</v>
      </c>
      <c r="O57" s="18">
        <v>6317.3676199397669</v>
      </c>
      <c r="P57" s="18">
        <v>6621.5256130418347</v>
      </c>
    </row>
    <row r="58" spans="1:19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18">
        <v>574.44000000000005</v>
      </c>
      <c r="F58" s="18">
        <v>692.54600000000005</v>
      </c>
      <c r="G58" s="18">
        <v>770.01599999999996</v>
      </c>
      <c r="H58" s="18">
        <v>737.52300000000002</v>
      </c>
      <c r="I58" s="18">
        <v>683.41200000000003</v>
      </c>
      <c r="J58" s="18">
        <v>914.02200000000005</v>
      </c>
      <c r="K58" s="18">
        <v>1312.694</v>
      </c>
      <c r="L58" s="18">
        <v>1081.74</v>
      </c>
      <c r="M58" s="18">
        <v>1179.0966000000001</v>
      </c>
      <c r="N58" s="18">
        <v>1247.1748984464923</v>
      </c>
      <c r="O58" s="18">
        <v>1310.726081598038</v>
      </c>
      <c r="P58" s="18">
        <v>1373.832716904026</v>
      </c>
    </row>
    <row r="59" spans="1:19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42">
        <v>2026</v>
      </c>
      <c r="Q59" s="40"/>
      <c r="R59" s="40"/>
    </row>
    <row r="60" spans="1:19" x14ac:dyDescent="0.25">
      <c r="A60" s="14">
        <f>A58+1</f>
        <v>48</v>
      </c>
      <c r="B60" s="37" t="s">
        <v>129</v>
      </c>
      <c r="C60" s="37" t="s">
        <v>95</v>
      </c>
      <c r="D60" s="37" t="s">
        <v>96</v>
      </c>
      <c r="E60" s="18">
        <v>1986.096</v>
      </c>
      <c r="F60" s="18">
        <v>1968.9570000000001</v>
      </c>
      <c r="G60" s="18">
        <v>1950.116</v>
      </c>
      <c r="H60" s="18">
        <v>1934.3789999999999</v>
      </c>
      <c r="I60" s="18">
        <v>1919.9680000000001</v>
      </c>
      <c r="J60" s="18">
        <v>1907.675</v>
      </c>
      <c r="K60" s="18">
        <v>1893.223</v>
      </c>
      <c r="L60" s="18">
        <v>1875.7570000000001</v>
      </c>
      <c r="M60" s="18">
        <v>1894.146</v>
      </c>
      <c r="N60" s="18">
        <v>1883.405</v>
      </c>
      <c r="O60" s="18">
        <v>1863.0889999999999</v>
      </c>
      <c r="P60" s="18">
        <v>1842.4090000000001</v>
      </c>
      <c r="Q60" s="33"/>
      <c r="R60" s="40"/>
    </row>
    <row r="61" spans="1:19" x14ac:dyDescent="0.25">
      <c r="A61" s="14">
        <f>A60+1</f>
        <v>49</v>
      </c>
      <c r="B61" s="1" t="s">
        <v>97</v>
      </c>
      <c r="C61" s="1" t="s">
        <v>98</v>
      </c>
      <c r="D61" s="1" t="s">
        <v>47</v>
      </c>
      <c r="E61" s="18"/>
      <c r="F61" s="18">
        <f t="shared" ref="F61:P61" si="5">(F60/E60)*100-100</f>
        <v>-0.86294922299828158</v>
      </c>
      <c r="G61" s="18">
        <f t="shared" si="5"/>
        <v>-0.95690256313368138</v>
      </c>
      <c r="H61" s="18">
        <f t="shared" si="5"/>
        <v>-0.80697763620214857</v>
      </c>
      <c r="I61" s="18">
        <f t="shared" si="5"/>
        <v>-0.74499361293727873</v>
      </c>
      <c r="J61" s="18">
        <f t="shared" si="5"/>
        <v>-0.64027108785147391</v>
      </c>
      <c r="K61" s="18">
        <f t="shared" si="5"/>
        <v>-0.75757138925655454</v>
      </c>
      <c r="L61" s="18">
        <f t="shared" si="5"/>
        <v>-0.92255376149560675</v>
      </c>
      <c r="M61" s="18">
        <f t="shared" si="5"/>
        <v>0.9803508663435565</v>
      </c>
      <c r="N61" s="18">
        <f t="shared" si="5"/>
        <v>-0.56706294023797454</v>
      </c>
      <c r="O61" s="18">
        <f t="shared" si="5"/>
        <v>-1.0786846164261021</v>
      </c>
      <c r="P61" s="18">
        <f t="shared" si="5"/>
        <v>-1.1099845471686933</v>
      </c>
      <c r="Q61" s="40"/>
      <c r="R61" s="40"/>
      <c r="S61" s="39"/>
    </row>
    <row r="62" spans="1:19" x14ac:dyDescent="0.25">
      <c r="A62" s="14">
        <f t="shared" ref="A62:A68" si="6">A61+1</f>
        <v>50</v>
      </c>
      <c r="B62" s="37" t="s">
        <v>136</v>
      </c>
      <c r="C62" s="37" t="s">
        <v>99</v>
      </c>
      <c r="D62" s="37" t="s">
        <v>96</v>
      </c>
      <c r="E62" s="18">
        <v>1472.6</v>
      </c>
      <c r="F62" s="18">
        <v>1450.3</v>
      </c>
      <c r="G62" s="18">
        <v>1423.4</v>
      </c>
      <c r="H62" s="18">
        <v>1410.8</v>
      </c>
      <c r="I62" s="18">
        <v>1399.5</v>
      </c>
      <c r="J62" s="18">
        <v>1390.1</v>
      </c>
      <c r="K62" s="18">
        <v>1381.4</v>
      </c>
      <c r="L62" s="18">
        <v>1386</v>
      </c>
      <c r="M62" s="18">
        <v>1381.9997172266919</v>
      </c>
      <c r="N62" s="18">
        <v>1375.9961993025865</v>
      </c>
      <c r="O62" s="18">
        <v>1364.9987674419833</v>
      </c>
      <c r="P62" s="18">
        <v>1357.016319089664</v>
      </c>
      <c r="Q62" s="33"/>
      <c r="R62" s="40"/>
      <c r="S62" s="39"/>
    </row>
    <row r="63" spans="1:19" x14ac:dyDescent="0.25">
      <c r="A63" s="14">
        <f t="shared" si="6"/>
        <v>51</v>
      </c>
      <c r="B63" s="1" t="s">
        <v>100</v>
      </c>
      <c r="C63" s="1" t="s">
        <v>101</v>
      </c>
      <c r="D63" s="1" t="s">
        <v>96</v>
      </c>
      <c r="E63" s="18">
        <v>994.2</v>
      </c>
      <c r="F63" s="18">
        <v>988.6</v>
      </c>
      <c r="G63" s="18">
        <v>980.3</v>
      </c>
      <c r="H63" s="18">
        <v>982.2</v>
      </c>
      <c r="I63" s="18">
        <v>971.3</v>
      </c>
      <c r="J63" s="18">
        <v>971.7</v>
      </c>
      <c r="K63" s="18">
        <v>934.6</v>
      </c>
      <c r="L63" s="18">
        <v>951.3</v>
      </c>
      <c r="M63" s="18">
        <v>948.55834087080484</v>
      </c>
      <c r="N63" s="18">
        <v>949.43737751878473</v>
      </c>
      <c r="O63" s="18">
        <v>944.57914706985252</v>
      </c>
      <c r="P63" s="18">
        <v>939.05529281004749</v>
      </c>
      <c r="Q63" s="33"/>
      <c r="R63" s="40"/>
      <c r="S63" s="39"/>
    </row>
    <row r="64" spans="1:19" x14ac:dyDescent="0.25">
      <c r="A64" s="14">
        <f t="shared" si="6"/>
        <v>52</v>
      </c>
      <c r="B64" s="37" t="s">
        <v>102</v>
      </c>
      <c r="C64" s="37" t="s">
        <v>103</v>
      </c>
      <c r="D64" s="37" t="s">
        <v>96</v>
      </c>
      <c r="E64" s="18">
        <v>896.1</v>
      </c>
      <c r="F64" s="18">
        <v>893.3</v>
      </c>
      <c r="G64" s="18">
        <v>894.8</v>
      </c>
      <c r="H64" s="18">
        <v>909.4</v>
      </c>
      <c r="I64" s="18">
        <v>910</v>
      </c>
      <c r="J64" s="18">
        <v>893</v>
      </c>
      <c r="K64" s="18">
        <v>864</v>
      </c>
      <c r="L64" s="18">
        <v>886.2</v>
      </c>
      <c r="M64" s="18">
        <v>887.08619999999996</v>
      </c>
      <c r="N64" s="18">
        <v>887.08619999999996</v>
      </c>
      <c r="O64" s="18">
        <v>884.42494139999997</v>
      </c>
      <c r="P64" s="18">
        <v>879.25286609515649</v>
      </c>
      <c r="Q64" s="41"/>
      <c r="R64" s="41"/>
      <c r="S64" s="39"/>
    </row>
    <row r="65" spans="1:21" x14ac:dyDescent="0.25">
      <c r="A65" s="32">
        <f t="shared" si="6"/>
        <v>53</v>
      </c>
      <c r="B65" s="1" t="s">
        <v>104</v>
      </c>
      <c r="C65" s="1" t="s">
        <v>105</v>
      </c>
      <c r="D65" s="1" t="s">
        <v>47</v>
      </c>
      <c r="E65" s="18">
        <f>[1]OutputSUMMARY!H16</f>
        <v>1.300022609088856</v>
      </c>
      <c r="F65" s="18">
        <f>(F64/E64)*100-100</f>
        <v>-0.31246512665997273</v>
      </c>
      <c r="G65" s="18">
        <f>(G64/F64)*100-100</f>
        <v>0.16791671331020552</v>
      </c>
      <c r="H65" s="18">
        <f>(H64/G64)*100-100</f>
        <v>1.6316495306213596</v>
      </c>
      <c r="I65" s="18">
        <f>(I64/H64)*100-100</f>
        <v>6.5977567627001577E-2</v>
      </c>
      <c r="J65" s="18">
        <f t="shared" ref="J65:P65" si="7">(J64/I64)*100-100</f>
        <v>-1.8681318681318686</v>
      </c>
      <c r="K65" s="18">
        <f t="shared" si="7"/>
        <v>-3.2474804031354978</v>
      </c>
      <c r="L65" s="18">
        <f t="shared" si="7"/>
        <v>2.5694444444444429</v>
      </c>
      <c r="M65" s="18">
        <f t="shared" si="7"/>
        <v>9.9999999999994316E-2</v>
      </c>
      <c r="N65" s="18">
        <f t="shared" si="7"/>
        <v>0</v>
      </c>
      <c r="O65" s="18">
        <f t="shared" si="7"/>
        <v>-0.29999999999999716</v>
      </c>
      <c r="P65" s="18">
        <f t="shared" si="7"/>
        <v>-0.58479527913995355</v>
      </c>
      <c r="Q65" s="40"/>
      <c r="R65" s="40"/>
      <c r="S65" s="39"/>
    </row>
    <row r="66" spans="1:21" x14ac:dyDescent="0.25">
      <c r="A66" s="32">
        <f t="shared" si="6"/>
        <v>54</v>
      </c>
      <c r="B66" s="37" t="s">
        <v>106</v>
      </c>
      <c r="C66" s="37" t="s">
        <v>107</v>
      </c>
      <c r="D66" s="37" t="s">
        <v>47</v>
      </c>
      <c r="E66" s="18">
        <f t="shared" ref="E66:P66" si="8">E63/E62*100</f>
        <v>67.513241885101195</v>
      </c>
      <c r="F66" s="18">
        <f t="shared" si="8"/>
        <v>68.165207198510657</v>
      </c>
      <c r="G66" s="18">
        <f t="shared" si="8"/>
        <v>68.870310524097221</v>
      </c>
      <c r="H66" s="18">
        <f t="shared" si="8"/>
        <v>69.620073717039986</v>
      </c>
      <c r="I66" s="18">
        <f t="shared" si="8"/>
        <v>69.403358342265093</v>
      </c>
      <c r="J66" s="18">
        <f t="shared" si="8"/>
        <v>69.90144593914107</v>
      </c>
      <c r="K66" s="18">
        <f t="shared" si="8"/>
        <v>67.65600115824526</v>
      </c>
      <c r="L66" s="18">
        <f t="shared" si="8"/>
        <v>68.636363636363626</v>
      </c>
      <c r="M66" s="18">
        <f t="shared" si="8"/>
        <v>68.636652312368824</v>
      </c>
      <c r="N66" s="18">
        <f t="shared" si="8"/>
        <v>69</v>
      </c>
      <c r="O66" s="18">
        <f t="shared" si="8"/>
        <v>69.2</v>
      </c>
      <c r="P66" s="18">
        <f t="shared" si="8"/>
        <v>69.2</v>
      </c>
      <c r="Q66" s="40"/>
      <c r="R66" s="40"/>
      <c r="S66" s="39"/>
    </row>
    <row r="67" spans="1:21" x14ac:dyDescent="0.25">
      <c r="A67" s="32">
        <f t="shared" si="6"/>
        <v>55</v>
      </c>
      <c r="B67" s="24" t="s">
        <v>108</v>
      </c>
      <c r="C67" s="24" t="s">
        <v>0</v>
      </c>
      <c r="D67" s="27" t="s">
        <v>47</v>
      </c>
      <c r="E67" s="18">
        <v>9.8772882719774699</v>
      </c>
      <c r="F67" s="18">
        <v>9.6398948007283014</v>
      </c>
      <c r="G67" s="18">
        <v>8.7116188921758653</v>
      </c>
      <c r="H67" s="18">
        <v>7.411932396660557</v>
      </c>
      <c r="I67" s="18">
        <v>6.3111294141871719</v>
      </c>
      <c r="J67" s="18">
        <v>8.1</v>
      </c>
      <c r="K67" s="18">
        <v>7.5540338112561516</v>
      </c>
      <c r="L67" s="18">
        <v>6.8537790392095035</v>
      </c>
      <c r="M67" s="18">
        <v>6.4805861929769781</v>
      </c>
      <c r="N67" s="18">
        <v>6.5671711473726067</v>
      </c>
      <c r="O67" s="18">
        <v>6.3683605398716372</v>
      </c>
      <c r="P67" s="18">
        <v>6.3683605398716248</v>
      </c>
      <c r="Q67" s="40"/>
      <c r="R67" s="40"/>
      <c r="S67" s="39"/>
    </row>
    <row r="68" spans="1:21" x14ac:dyDescent="0.25">
      <c r="A68" s="14">
        <f t="shared" si="6"/>
        <v>56</v>
      </c>
      <c r="B68" s="15" t="s">
        <v>109</v>
      </c>
      <c r="C68" s="15" t="s">
        <v>4</v>
      </c>
      <c r="D68" s="16" t="s">
        <v>110</v>
      </c>
      <c r="E68" s="18">
        <v>10.840936418528999</v>
      </c>
      <c r="F68" s="18">
        <v>10.040430223685304</v>
      </c>
      <c r="G68" s="18">
        <v>9.2728530611814755</v>
      </c>
      <c r="H68" s="18">
        <v>8.5840977187319858</v>
      </c>
      <c r="I68" s="18">
        <v>8.0088323006711946</v>
      </c>
      <c r="J68" s="18">
        <v>7.5582816048920334</v>
      </c>
      <c r="K68" s="18">
        <v>7.2097163715577519</v>
      </c>
      <c r="L68" s="18">
        <v>6.9512258602208421</v>
      </c>
      <c r="M68" s="18">
        <v>6.7777856792277626</v>
      </c>
      <c r="N68" s="18">
        <v>6.682422500504746</v>
      </c>
      <c r="O68" s="18">
        <v>6.6522190062530075</v>
      </c>
      <c r="P68" s="18">
        <v>6.6719528516111204</v>
      </c>
      <c r="Q68" s="41"/>
      <c r="R68" s="41"/>
      <c r="S68" s="39"/>
    </row>
    <row r="69" spans="1:21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42">
        <v>2026</v>
      </c>
      <c r="Q69" s="40"/>
      <c r="R69" s="40"/>
      <c r="S69" s="39"/>
    </row>
    <row r="70" spans="1:21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18">
        <v>818</v>
      </c>
      <c r="F70" s="18">
        <v>859</v>
      </c>
      <c r="G70" s="18">
        <v>926</v>
      </c>
      <c r="H70" s="18">
        <v>1004</v>
      </c>
      <c r="I70" s="18">
        <v>1076</v>
      </c>
      <c r="J70" s="18">
        <v>1143</v>
      </c>
      <c r="K70" s="18">
        <v>1277</v>
      </c>
      <c r="L70" s="18">
        <v>1373</v>
      </c>
      <c r="M70" s="18">
        <v>1524.0300000000002</v>
      </c>
      <c r="N70" s="18">
        <v>1638.3322500000002</v>
      </c>
      <c r="O70" s="18">
        <v>1720.2488625000003</v>
      </c>
      <c r="P70" s="18">
        <v>1806.2613056250004</v>
      </c>
      <c r="Q70" s="41"/>
      <c r="R70" s="41"/>
      <c r="S70" s="39"/>
    </row>
    <row r="71" spans="1:21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18">
        <v>6.9281045751634025</v>
      </c>
      <c r="F71" s="18">
        <v>5.012224938875292</v>
      </c>
      <c r="G71" s="18">
        <v>7.7997671711292185</v>
      </c>
      <c r="H71" s="18">
        <v>8.4233261339092849</v>
      </c>
      <c r="I71" s="18">
        <v>7.1713147410358431</v>
      </c>
      <c r="J71" s="18">
        <v>6.2267657992564978</v>
      </c>
      <c r="K71" s="18">
        <v>11.723534558180233</v>
      </c>
      <c r="L71" s="18">
        <v>7.5176194205168372</v>
      </c>
      <c r="M71" s="18">
        <v>11</v>
      </c>
      <c r="N71" s="18">
        <v>7.5</v>
      </c>
      <c r="O71" s="18">
        <v>5</v>
      </c>
      <c r="P71" s="18">
        <v>5</v>
      </c>
      <c r="Q71" s="41"/>
      <c r="R71" s="41"/>
      <c r="S71" s="39"/>
    </row>
    <row r="72" spans="1:21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18">
        <v>2.5520600870496253</v>
      </c>
      <c r="F72" s="18">
        <f>(F5/F64)/(E5/E64)*100-100</f>
        <v>2.6894835715525574</v>
      </c>
      <c r="G72" s="18">
        <f t="shared" ref="G72:N72" si="9">(G5/G64)/(F5/F64)*100-100</f>
        <v>3.1392878336128405</v>
      </c>
      <c r="H72" s="18">
        <f t="shared" si="9"/>
        <v>2.3223129654851959</v>
      </c>
      <c r="I72" s="18">
        <f t="shared" si="9"/>
        <v>2.5020755115209283</v>
      </c>
      <c r="J72" s="18">
        <f t="shared" si="9"/>
        <v>-0.43812758174259159</v>
      </c>
      <c r="K72" s="18">
        <f t="shared" si="9"/>
        <v>7.7766507424150433</v>
      </c>
      <c r="L72" s="18">
        <f t="shared" si="9"/>
        <v>0.18878537158053632</v>
      </c>
      <c r="M72" s="18">
        <f t="shared" si="9"/>
        <v>0.88837985511325712</v>
      </c>
      <c r="N72" s="18">
        <f t="shared" si="9"/>
        <v>2.4814024421858392</v>
      </c>
      <c r="O72" s="18">
        <f>(O5/O64)/(N5/N64)*100-100</f>
        <v>3.2385699308674702</v>
      </c>
      <c r="P72" s="18">
        <f>(P5/P64)/(O5/O64)*100-100</f>
        <v>3.5267316204265882</v>
      </c>
      <c r="Q72" s="33"/>
      <c r="R72" s="40"/>
      <c r="S72" s="39"/>
    </row>
    <row r="73" spans="1:21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42">
        <v>2026</v>
      </c>
      <c r="Q73" s="40"/>
      <c r="R73" s="40"/>
      <c r="S73" s="39"/>
    </row>
    <row r="74" spans="1:21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18">
        <v>24496.111179955769</v>
      </c>
      <c r="F74" s="18">
        <v>24945.50512920065</v>
      </c>
      <c r="G74" s="18">
        <v>25413.923502352161</v>
      </c>
      <c r="H74" s="18">
        <v>26096.391609460748</v>
      </c>
      <c r="I74" s="18">
        <v>26803.419930307988</v>
      </c>
      <c r="J74" s="18">
        <v>27537.357881019005</v>
      </c>
      <c r="K74" s="18">
        <v>28197.113156960284</v>
      </c>
      <c r="L74" s="18">
        <v>28910.876446981387</v>
      </c>
      <c r="M74" s="18">
        <v>29666.503236007888</v>
      </c>
      <c r="N74" s="18">
        <v>30419.490134676696</v>
      </c>
      <c r="O74" s="18">
        <v>31118.368238997195</v>
      </c>
      <c r="P74" s="18">
        <v>31821.905694112946</v>
      </c>
      <c r="Q74" s="40"/>
      <c r="R74" s="40"/>
      <c r="S74" s="39"/>
    </row>
    <row r="75" spans="1:21" x14ac:dyDescent="0.25">
      <c r="A75" s="22">
        <v>61</v>
      </c>
      <c r="B75" s="24" t="s">
        <v>2</v>
      </c>
      <c r="C75" s="24" t="s">
        <v>122</v>
      </c>
      <c r="D75" s="27" t="s">
        <v>110</v>
      </c>
      <c r="E75" s="18">
        <v>2</v>
      </c>
      <c r="F75" s="18">
        <f>(F74/E74)*100-100</f>
        <v>1.8345522109346319</v>
      </c>
      <c r="G75" s="18">
        <f t="shared" ref="G75:P75" si="10">(G74/F74)*100-100</f>
        <v>1.8777666386205567</v>
      </c>
      <c r="H75" s="18">
        <f t="shared" si="10"/>
        <v>2.6854102517677774</v>
      </c>
      <c r="I75" s="18">
        <f t="shared" si="10"/>
        <v>2.7092953364131773</v>
      </c>
      <c r="J75" s="18">
        <f t="shared" si="10"/>
        <v>2.7382250198644016</v>
      </c>
      <c r="K75" s="18">
        <f t="shared" si="10"/>
        <v>2.3958554004777568</v>
      </c>
      <c r="L75" s="18">
        <f t="shared" si="10"/>
        <v>2.5313346300662545</v>
      </c>
      <c r="M75" s="18">
        <f t="shared" si="10"/>
        <v>2.6136419295769855</v>
      </c>
      <c r="N75" s="18">
        <f t="shared" si="10"/>
        <v>2.5381720679330471</v>
      </c>
      <c r="O75" s="18">
        <f t="shared" si="10"/>
        <v>2.2974681732873989</v>
      </c>
      <c r="P75" s="18">
        <f t="shared" si="10"/>
        <v>2.2608430162931512</v>
      </c>
      <c r="Q75" s="40"/>
      <c r="R75" s="40"/>
      <c r="S75" s="39"/>
      <c r="U75" s="45"/>
    </row>
    <row r="76" spans="1:21" x14ac:dyDescent="0.25">
      <c r="A76" s="22">
        <v>62</v>
      </c>
      <c r="B76" s="24" t="s">
        <v>123</v>
      </c>
      <c r="C76" s="24" t="s">
        <v>124</v>
      </c>
      <c r="D76" s="27" t="s">
        <v>47</v>
      </c>
      <c r="E76" s="18">
        <v>-3.8295053519871371E-2</v>
      </c>
      <c r="F76" s="18">
        <v>-3.609494429210116E-2</v>
      </c>
      <c r="G76" s="18">
        <v>-0.32692327149846034</v>
      </c>
      <c r="H76" s="18">
        <v>0.17603273715598833</v>
      </c>
      <c r="I76" s="18">
        <v>8.6224877035655817E-2</v>
      </c>
      <c r="J76" s="18">
        <v>0.29719851044488566</v>
      </c>
      <c r="K76" s="18">
        <v>-6.2528362852653882E-2</v>
      </c>
      <c r="L76" s="18">
        <v>0.12012415243692842</v>
      </c>
      <c r="M76" s="18">
        <v>6.3923818124528117E-2</v>
      </c>
      <c r="N76" s="18">
        <v>-2.1027355837315156E-2</v>
      </c>
      <c r="O76" s="18">
        <v>-0.50155155597967627</v>
      </c>
      <c r="P76" s="18">
        <v>-0.53919516908042131</v>
      </c>
      <c r="Q76" s="34"/>
      <c r="R76" s="34"/>
    </row>
    <row r="77" spans="1:21" x14ac:dyDescent="0.25">
      <c r="A77" s="22">
        <v>63</v>
      </c>
      <c r="B77" s="24" t="s">
        <v>125</v>
      </c>
      <c r="C77" s="24" t="s">
        <v>126</v>
      </c>
      <c r="D77" s="27" t="s">
        <v>47</v>
      </c>
      <c r="E77" s="18">
        <v>1.0315921252181812</v>
      </c>
      <c r="F77" s="18">
        <v>0.72457463410005107</v>
      </c>
      <c r="G77" s="18">
        <v>0.93641673867545361</v>
      </c>
      <c r="H77" s="18">
        <v>1.146578998200702</v>
      </c>
      <c r="I77" s="18">
        <v>1.2085140621789148</v>
      </c>
      <c r="J77" s="18">
        <v>0.98393948878536508</v>
      </c>
      <c r="K77" s="18">
        <v>0.97577803035551869</v>
      </c>
      <c r="L77" s="18">
        <v>0.90446621642770564</v>
      </c>
      <c r="M77" s="18">
        <v>1.0023099538615896</v>
      </c>
      <c r="N77" s="18">
        <v>1.0031142848131407</v>
      </c>
      <c r="O77" s="18">
        <v>0.99620345909455166</v>
      </c>
      <c r="P77" s="18">
        <v>1.0558242901001444</v>
      </c>
    </row>
    <row r="78" spans="1:21" x14ac:dyDescent="0.25">
      <c r="A78" s="22">
        <f>A77+1</f>
        <v>64</v>
      </c>
      <c r="B78" s="24" t="s">
        <v>127</v>
      </c>
      <c r="C78" s="24" t="s">
        <v>128</v>
      </c>
      <c r="D78" s="27" t="s">
        <v>47</v>
      </c>
      <c r="E78" s="18">
        <v>0.96190087947240754</v>
      </c>
      <c r="F78" s="18">
        <v>1.146072521126682</v>
      </c>
      <c r="G78" s="18">
        <v>1.2682731714435636</v>
      </c>
      <c r="H78" s="18">
        <v>1.362798516411087</v>
      </c>
      <c r="I78" s="18">
        <v>1.4145563971986068</v>
      </c>
      <c r="J78" s="18">
        <v>1.4570870206341509</v>
      </c>
      <c r="K78" s="18">
        <v>1.4826057329748923</v>
      </c>
      <c r="L78" s="18">
        <v>1.5067442612016202</v>
      </c>
      <c r="M78" s="18">
        <v>1.5474081575908678</v>
      </c>
      <c r="N78" s="18">
        <v>1.5560851389572217</v>
      </c>
      <c r="O78" s="18">
        <v>1.8028162701725234</v>
      </c>
      <c r="P78" s="18">
        <v>1.7442138952734279</v>
      </c>
    </row>
    <row r="79" spans="1:21" x14ac:dyDescent="0.25">
      <c r="A79" s="22">
        <f>A78+1</f>
        <v>65</v>
      </c>
      <c r="B79" s="24" t="s">
        <v>3</v>
      </c>
      <c r="C79" s="24" t="s">
        <v>22</v>
      </c>
      <c r="D79" s="27" t="s">
        <v>47</v>
      </c>
      <c r="E79" s="18">
        <f>E5/E74*100-100</f>
        <v>0.31031382690012776</v>
      </c>
      <c r="F79" s="18">
        <f t="shared" ref="F79:P79" si="11">F5/F74*100-100</f>
        <v>0.83638262572249289</v>
      </c>
      <c r="G79" s="18">
        <f t="shared" si="11"/>
        <v>2.2564264726568695</v>
      </c>
      <c r="H79" s="18">
        <f t="shared" si="11"/>
        <v>3.5574128578093962</v>
      </c>
      <c r="I79" s="18">
        <f t="shared" si="11"/>
        <v>3.416668738814522</v>
      </c>
      <c r="J79" s="18">
        <f t="shared" si="11"/>
        <v>-1.65288871570624</v>
      </c>
      <c r="K79" s="18">
        <f t="shared" si="11"/>
        <v>0.15351515879926581</v>
      </c>
      <c r="L79" s="18">
        <f t="shared" si="11"/>
        <v>0.37988662578260346</v>
      </c>
      <c r="M79" s="18">
        <f t="shared" si="11"/>
        <v>-1.2091267279644597</v>
      </c>
      <c r="N79" s="18">
        <f t="shared" si="11"/>
        <v>-1.2638216848745429</v>
      </c>
      <c r="O79" s="18">
        <f t="shared" si="11"/>
        <v>-0.65441612955402206</v>
      </c>
      <c r="P79" s="44">
        <f t="shared" si="11"/>
        <v>-1.2775664964408406E-2</v>
      </c>
    </row>
    <row r="80" spans="1:21" x14ac:dyDescent="0.25">
      <c r="A80" s="68">
        <f>A79+1</f>
        <v>66</v>
      </c>
      <c r="B80" s="69" t="s">
        <v>3</v>
      </c>
      <c r="C80" s="69" t="s">
        <v>22</v>
      </c>
      <c r="D80" s="70" t="s">
        <v>42</v>
      </c>
      <c r="E80" s="18">
        <f>E5-E74</f>
        <v>76.014820044230873</v>
      </c>
      <c r="F80" s="18">
        <f t="shared" ref="F80:P80" si="12">F5-F74</f>
        <v>208.63987079935032</v>
      </c>
      <c r="G80" s="18">
        <f t="shared" si="12"/>
        <v>573.44649764783753</v>
      </c>
      <c r="H80" s="18">
        <f t="shared" si="12"/>
        <v>928.35639053925115</v>
      </c>
      <c r="I80" s="18">
        <f t="shared" si="12"/>
        <v>915.78406969201387</v>
      </c>
      <c r="J80" s="18">
        <f t="shared" si="12"/>
        <v>-455.1618810190048</v>
      </c>
      <c r="K80" s="18">
        <f t="shared" si="12"/>
        <v>43.286843039717496</v>
      </c>
      <c r="L80" s="18">
        <f t="shared" si="12"/>
        <v>109.82855301861491</v>
      </c>
      <c r="M80" s="18">
        <f t="shared" si="12"/>
        <v>-358.70561987901237</v>
      </c>
      <c r="N80" s="18">
        <f t="shared" si="12"/>
        <v>-384.4481127503168</v>
      </c>
      <c r="O80" s="18">
        <f t="shared" si="12"/>
        <v>-203.64362101001461</v>
      </c>
      <c r="P80" s="18">
        <f t="shared" si="12"/>
        <v>-4.065460056768643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91D5-00D4-4190-B6B1-D7EE81C351DE}">
  <dimension ref="A1:U80"/>
  <sheetViews>
    <sheetView zoomScale="80" zoomScaleNormal="80" workbookViewId="0"/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  <col min="5" max="16" width="11.5703125" customWidth="1"/>
    <col min="17" max="17" width="13.7109375" customWidth="1"/>
    <col min="18" max="18" width="13.5703125" customWidth="1"/>
  </cols>
  <sheetData>
    <row r="1" spans="1:18" ht="20.25" x14ac:dyDescent="0.3">
      <c r="A1" s="2" t="s">
        <v>23</v>
      </c>
      <c r="B1" s="1"/>
      <c r="C1" s="1"/>
      <c r="D1" s="3"/>
      <c r="E1" s="23" t="s">
        <v>134</v>
      </c>
      <c r="F1" s="23" t="s">
        <v>133</v>
      </c>
      <c r="G1" s="23" t="s">
        <v>24</v>
      </c>
      <c r="H1" s="23" t="s">
        <v>25</v>
      </c>
      <c r="I1" s="23" t="s">
        <v>26</v>
      </c>
      <c r="J1" s="23" t="s">
        <v>27</v>
      </c>
      <c r="K1" s="23" t="s">
        <v>28</v>
      </c>
      <c r="L1" s="23" t="s">
        <v>29</v>
      </c>
      <c r="M1" s="23" t="s">
        <v>30</v>
      </c>
      <c r="N1" s="23" t="s">
        <v>31</v>
      </c>
      <c r="O1" s="23" t="s">
        <v>32</v>
      </c>
      <c r="P1" s="23" t="s">
        <v>33</v>
      </c>
      <c r="Q1" s="23" t="s">
        <v>34</v>
      </c>
      <c r="R1" s="23" t="s">
        <v>135</v>
      </c>
    </row>
    <row r="2" spans="1:18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8" x14ac:dyDescent="0.25">
      <c r="A3" s="6" t="s">
        <v>35</v>
      </c>
      <c r="B3" s="6" t="s">
        <v>36</v>
      </c>
      <c r="C3" s="6" t="s">
        <v>37</v>
      </c>
      <c r="D3" s="7" t="s">
        <v>38</v>
      </c>
      <c r="E3" s="64" t="s">
        <v>139</v>
      </c>
      <c r="F3" s="64"/>
      <c r="G3" s="64"/>
      <c r="H3" s="64"/>
      <c r="I3" s="64"/>
      <c r="J3" s="64"/>
      <c r="K3" s="64"/>
      <c r="L3" s="64"/>
      <c r="M3" s="64"/>
      <c r="N3" s="64" t="s">
        <v>138</v>
      </c>
      <c r="O3" s="64"/>
      <c r="P3" s="64"/>
      <c r="Q3" s="63" t="s">
        <v>137</v>
      </c>
      <c r="R3" s="63"/>
    </row>
    <row r="4" spans="1:18" x14ac:dyDescent="0.25">
      <c r="A4" s="11"/>
      <c r="B4" s="13" t="s">
        <v>39</v>
      </c>
      <c r="C4" s="12" t="s">
        <v>40</v>
      </c>
      <c r="D4" s="13"/>
      <c r="E4" s="20">
        <v>2015</v>
      </c>
      <c r="F4" s="20">
        <v>2016</v>
      </c>
      <c r="G4" s="20">
        <v>2017</v>
      </c>
      <c r="H4" s="20">
        <v>2018</v>
      </c>
      <c r="I4" s="20">
        <v>2019</v>
      </c>
      <c r="J4" s="20">
        <v>2020</v>
      </c>
      <c r="K4" s="20">
        <v>2021</v>
      </c>
      <c r="L4" s="20">
        <v>2022</v>
      </c>
      <c r="M4" s="20">
        <v>2023</v>
      </c>
      <c r="N4" s="20">
        <v>2024</v>
      </c>
      <c r="O4" s="20">
        <v>2025</v>
      </c>
      <c r="P4" s="56">
        <v>2026</v>
      </c>
      <c r="Q4" s="20">
        <v>2027</v>
      </c>
      <c r="R4" s="20">
        <v>2028</v>
      </c>
    </row>
    <row r="5" spans="1:18" x14ac:dyDescent="0.25">
      <c r="A5" s="14">
        <v>1</v>
      </c>
      <c r="B5" s="15" t="s">
        <v>41</v>
      </c>
      <c r="C5" s="15" t="s">
        <v>1</v>
      </c>
      <c r="D5" s="16" t="s">
        <v>42</v>
      </c>
      <c r="E5" s="57">
        <f>'12.02.2024._SP_2024_2028'!E5-'13.06.2023_VTBI_2024_2026'!E5</f>
        <v>0</v>
      </c>
      <c r="F5" s="57">
        <f>'12.02.2024._SP_2024_2028'!F5-'13.06.2023_VTBI_2024_2026'!F5</f>
        <v>0</v>
      </c>
      <c r="G5" s="57">
        <f>'12.02.2024._SP_2024_2028'!G5-'13.06.2023_VTBI_2024_2026'!G5</f>
        <v>0</v>
      </c>
      <c r="H5" s="57">
        <f>'12.02.2024._SP_2024_2028'!H5-'13.06.2023_VTBI_2024_2026'!H5</f>
        <v>-0.34699999999793363</v>
      </c>
      <c r="I5" s="57">
        <f>'12.02.2024._SP_2024_2028'!I5-'13.06.2023_VTBI_2024_2026'!I5</f>
        <v>-536.03400000000329</v>
      </c>
      <c r="J5" s="57">
        <f>'12.02.2024._SP_2024_2028'!J5-'13.06.2023_VTBI_2024_2026'!J5</f>
        <v>-854.18899999999849</v>
      </c>
      <c r="K5" s="57">
        <f>'12.02.2024._SP_2024_2028'!K5-'13.06.2023_VTBI_2024_2026'!K5</f>
        <v>-246.79300000000148</v>
      </c>
      <c r="L5" s="57">
        <f>'12.02.2024._SP_2024_2028'!L5-'13.06.2023_VTBI_2024_2026'!L5</f>
        <v>-86.941000000002532</v>
      </c>
      <c r="M5" s="57">
        <f>'12.02.2024._SP_2024_2028'!M5-'13.06.2023_VTBI_2024_2026'!M5</f>
        <v>-547.63742897086922</v>
      </c>
      <c r="N5" s="57">
        <f>'12.02.2024._SP_2024_2028'!N5-'13.06.2023_VTBI_2024_2026'!N5</f>
        <v>-876.74219781876673</v>
      </c>
      <c r="O5" s="57">
        <f>'12.02.2024._SP_2024_2028'!O5-'13.06.2023_VTBI_2024_2026'!O5</f>
        <v>-907.33365202504865</v>
      </c>
      <c r="P5" s="57">
        <f>'12.02.2024._SP_2024_2028'!P5-'13.06.2023_VTBI_2024_2026'!P5</f>
        <v>-1053.96043796292</v>
      </c>
      <c r="Q5" s="58">
        <f>'12.02.2024._SP_2024_2028'!Q5-'13.06.2023_VTBI_2024_2026'!Q5</f>
        <v>31472.881735366729</v>
      </c>
      <c r="R5" s="58">
        <f>'12.02.2024._SP_2024_2028'!R5-'13.06.2023_VTBI_2024_2026'!R5</f>
        <v>32198.72211896674</v>
      </c>
    </row>
    <row r="6" spans="1:18" x14ac:dyDescent="0.25">
      <c r="A6" s="14">
        <v>2</v>
      </c>
      <c r="B6" s="15" t="s">
        <v>43</v>
      </c>
      <c r="C6" s="15" t="s">
        <v>44</v>
      </c>
      <c r="D6" s="16" t="s">
        <v>42</v>
      </c>
      <c r="E6" s="57">
        <f>'12.02.2024._SP_2024_2028'!E6-'13.06.2023_VTBI_2024_2026'!E6</f>
        <v>0</v>
      </c>
      <c r="F6" s="57">
        <f>'12.02.2024._SP_2024_2028'!F6-'13.06.2023_VTBI_2024_2026'!F6</f>
        <v>0</v>
      </c>
      <c r="G6" s="57">
        <f>'12.02.2024._SP_2024_2028'!G6-'13.06.2023_VTBI_2024_2026'!G6</f>
        <v>0</v>
      </c>
      <c r="H6" s="57">
        <f>'12.02.2024._SP_2024_2028'!H6-'13.06.2023_VTBI_2024_2026'!H6</f>
        <v>0</v>
      </c>
      <c r="I6" s="57">
        <f>'12.02.2024._SP_2024_2028'!I6-'13.06.2023_VTBI_2024_2026'!I6</f>
        <v>-105.77600000000166</v>
      </c>
      <c r="J6" s="57">
        <f>'12.02.2024._SP_2024_2028'!J6-'13.06.2023_VTBI_2024_2026'!J6</f>
        <v>-155.62700000000041</v>
      </c>
      <c r="K6" s="57">
        <f>'12.02.2024._SP_2024_2028'!K6-'13.06.2023_VTBI_2024_2026'!K6</f>
        <v>-267.60300000000279</v>
      </c>
      <c r="L6" s="57">
        <f>'12.02.2024._SP_2024_2028'!L6-'13.06.2023_VTBI_2024_2026'!L6</f>
        <v>-192.48999999999796</v>
      </c>
      <c r="M6" s="57">
        <f>'12.02.2024._SP_2024_2028'!M6-'13.06.2023_VTBI_2024_2026'!M6</f>
        <v>-2715.0157416119328</v>
      </c>
      <c r="N6" s="57">
        <f>'12.02.2024._SP_2024_2028'!N6-'13.06.2023_VTBI_2024_2026'!N6</f>
        <v>-3423.7753521954437</v>
      </c>
      <c r="O6" s="57">
        <f>'12.02.2024._SP_2024_2028'!O6-'13.06.2023_VTBI_2024_2026'!O6</f>
        <v>-3691.9463678913162</v>
      </c>
      <c r="P6" s="57">
        <f>'12.02.2024._SP_2024_2028'!P6-'13.06.2023_VTBI_2024_2026'!P6</f>
        <v>-4115.1906711157353</v>
      </c>
      <c r="Q6" s="58">
        <f>'12.02.2024._SP_2024_2028'!Q6-'13.06.2023_VTBI_2024_2026'!Q6</f>
        <v>49654.089920289836</v>
      </c>
      <c r="R6" s="58">
        <f>'12.02.2024._SP_2024_2028'!R6-'13.06.2023_VTBI_2024_2026'!R6</f>
        <v>52170.810954523098</v>
      </c>
    </row>
    <row r="7" spans="1:18" x14ac:dyDescent="0.25">
      <c r="A7" s="14">
        <v>3</v>
      </c>
      <c r="B7" s="15" t="s">
        <v>45</v>
      </c>
      <c r="C7" s="15" t="s">
        <v>46</v>
      </c>
      <c r="D7" s="16" t="s">
        <v>47</v>
      </c>
      <c r="E7" s="57">
        <f>'12.02.2024._SP_2024_2028'!E7-'13.06.2023_VTBI_2024_2026'!E7</f>
        <v>0</v>
      </c>
      <c r="F7" s="57">
        <f>'12.02.2024._SP_2024_2028'!F7-'13.06.2023_VTBI_2024_2026'!F7</f>
        <v>0</v>
      </c>
      <c r="G7" s="57">
        <f>'12.02.2024._SP_2024_2028'!G7-'13.06.2023_VTBI_2024_2026'!G7</f>
        <v>0</v>
      </c>
      <c r="H7" s="57">
        <f>'12.02.2024._SP_2024_2028'!H7-'13.06.2023_VTBI_2024_2026'!H7</f>
        <v>-1.3352640147843431E-3</v>
      </c>
      <c r="I7" s="57">
        <f>'12.02.2024._SP_2024_2028'!I7-'13.06.2023_VTBI_2024_2026'!I7</f>
        <v>-1.9822015042165617</v>
      </c>
      <c r="J7" s="57">
        <f>'12.02.2024._SP_2024_2028'!J7-'13.06.2023_VTBI_2024_2026'!J7</f>
        <v>-1.2157281930821995</v>
      </c>
      <c r="K7" s="57">
        <f>'12.02.2024._SP_2024_2028'!K7-'13.06.2023_VTBI_2024_2026'!K7</f>
        <v>2.4551101478473214</v>
      </c>
      <c r="L7" s="57">
        <f>'12.02.2024._SP_2024_2028'!L7-'13.06.2023_VTBI_2024_2026'!L7</f>
        <v>0.59538983091707109</v>
      </c>
      <c r="M7" s="57">
        <f>'12.02.2024._SP_2024_2028'!M7-'13.06.2023_VTBI_2024_2026'!M7</f>
        <v>-1.5892724820548949</v>
      </c>
      <c r="N7" s="57">
        <f>'12.02.2024._SP_2024_2028'!N7-'13.06.2023_VTBI_2024_2026'!N7</f>
        <v>-1.097058146609271</v>
      </c>
      <c r="O7" s="57">
        <f>'12.02.2024._SP_2024_2028'!O7-'13.06.2023_VTBI_2024_2026'!O7</f>
        <v>-1.6849244870797975E-2</v>
      </c>
      <c r="P7" s="57">
        <f>'12.02.2024._SP_2024_2028'!P7-'13.06.2023_VTBI_2024_2026'!P7</f>
        <v>-0.40030383705409633</v>
      </c>
      <c r="Q7" s="58">
        <f>'12.02.2024._SP_2024_2028'!Q7-'13.06.2023_VTBI_2024_2026'!Q7</f>
        <v>2.3046570977809893</v>
      </c>
      <c r="R7" s="58">
        <f>'12.02.2024._SP_2024_2028'!R7-'13.06.2023_VTBI_2024_2026'!R7</f>
        <v>2.3062406223335046</v>
      </c>
    </row>
    <row r="8" spans="1:18" x14ac:dyDescent="0.25">
      <c r="A8" s="14">
        <v>4</v>
      </c>
      <c r="B8" s="15" t="s">
        <v>48</v>
      </c>
      <c r="C8" s="15" t="s">
        <v>49</v>
      </c>
      <c r="D8" s="16" t="s">
        <v>47</v>
      </c>
      <c r="E8" s="57">
        <f>'12.02.2024._SP_2024_2028'!E8-'13.06.2023_VTBI_2024_2026'!E8</f>
        <v>0</v>
      </c>
      <c r="F8" s="57">
        <f>'12.02.2024._SP_2024_2028'!F8-'13.06.2023_VTBI_2024_2026'!F8</f>
        <v>0</v>
      </c>
      <c r="G8" s="57">
        <f>'12.02.2024._SP_2024_2028'!G8-'13.06.2023_VTBI_2024_2026'!G8</f>
        <v>0</v>
      </c>
      <c r="H8" s="57">
        <f>'12.02.2024._SP_2024_2028'!H8-'13.06.2023_VTBI_2024_2026'!H8</f>
        <v>0</v>
      </c>
      <c r="I8" s="57">
        <f>'12.02.2024._SP_2024_2028'!I8-'13.06.2023_VTBI_2024_2026'!I8</f>
        <v>-0.36282366377537301</v>
      </c>
      <c r="J8" s="57">
        <f>'12.02.2024._SP_2024_2028'!J8-'13.06.2023_VTBI_2024_2026'!J8</f>
        <v>-0.16772023456117324</v>
      </c>
      <c r="K8" s="57">
        <f>'12.02.2024._SP_2024_2028'!K8-'13.06.2023_VTBI_2024_2026'!K8</f>
        <v>-0.31465999434745129</v>
      </c>
      <c r="L8" s="57">
        <f>'12.02.2024._SP_2024_2028'!L8-'13.06.2023_VTBI_2024_2026'!L8</f>
        <v>0.35523031596495969</v>
      </c>
      <c r="M8" s="57">
        <f>'12.02.2024._SP_2024_2028'!M8-'13.06.2023_VTBI_2024_2026'!M8</f>
        <v>-6.4350535801255546</v>
      </c>
      <c r="N8" s="57">
        <f>'12.02.2024._SP_2024_2028'!N8-'13.06.2023_VTBI_2024_2026'!N8</f>
        <v>-1.3766989019163702</v>
      </c>
      <c r="O8" s="57">
        <f>'12.02.2024._SP_2024_2028'!O8-'13.06.2023_VTBI_2024_2026'!O8</f>
        <v>-0.13364218999768696</v>
      </c>
      <c r="P8" s="57">
        <f>'12.02.2024._SP_2024_2028'!P8-'13.06.2023_VTBI_2024_2026'!P8</f>
        <v>-0.46930127225772367</v>
      </c>
      <c r="Q8" s="58">
        <f>'12.02.2024._SP_2024_2028'!Q8-'13.06.2023_VTBI_2024_2026'!Q8</f>
        <v>5.0668759240479773</v>
      </c>
      <c r="R8" s="58">
        <f>'12.02.2024._SP_2024_2028'!R8-'13.06.2023_VTBI_2024_2026'!R8</f>
        <v>5.0685070218251553</v>
      </c>
    </row>
    <row r="9" spans="1:18" x14ac:dyDescent="0.25">
      <c r="A9" s="30"/>
      <c r="B9" s="20" t="s">
        <v>131</v>
      </c>
      <c r="C9" s="25" t="s">
        <v>50</v>
      </c>
      <c r="D9" s="26"/>
      <c r="E9" s="20">
        <v>2015</v>
      </c>
      <c r="F9" s="20">
        <v>2016</v>
      </c>
      <c r="G9" s="20">
        <v>2017</v>
      </c>
      <c r="H9" s="20">
        <v>2018</v>
      </c>
      <c r="I9" s="20">
        <v>2019</v>
      </c>
      <c r="J9" s="20">
        <v>2020</v>
      </c>
      <c r="K9" s="20">
        <v>2021</v>
      </c>
      <c r="L9" s="20">
        <v>2022</v>
      </c>
      <c r="M9" s="20">
        <v>2023</v>
      </c>
      <c r="N9" s="20">
        <v>2024</v>
      </c>
      <c r="O9" s="20">
        <v>2025</v>
      </c>
      <c r="P9" s="56">
        <v>2026</v>
      </c>
      <c r="Q9" s="20">
        <v>2027</v>
      </c>
      <c r="R9" s="20">
        <v>2028</v>
      </c>
    </row>
    <row r="10" spans="1:18" x14ac:dyDescent="0.25">
      <c r="A10" s="32">
        <f>A8+1</f>
        <v>5</v>
      </c>
      <c r="B10" s="24" t="s">
        <v>5</v>
      </c>
      <c r="C10" s="24" t="s">
        <v>6</v>
      </c>
      <c r="D10" s="27" t="s">
        <v>42</v>
      </c>
      <c r="E10" s="57">
        <f>'12.02.2024._SP_2024_2028'!E10-'13.06.2023_VTBI_2024_2026'!E10</f>
        <v>47.458000000000538</v>
      </c>
      <c r="F10" s="57">
        <f>'12.02.2024._SP_2024_2028'!F10-'13.06.2023_VTBI_2024_2026'!F10</f>
        <v>66.32799999999952</v>
      </c>
      <c r="G10" s="57">
        <f>'12.02.2024._SP_2024_2028'!G10-'13.06.2023_VTBI_2024_2026'!G10</f>
        <v>63.097999999999956</v>
      </c>
      <c r="H10" s="57">
        <f>'12.02.2024._SP_2024_2028'!H10-'13.06.2023_VTBI_2024_2026'!H10</f>
        <v>62.914000000000669</v>
      </c>
      <c r="I10" s="57">
        <f>'12.02.2024._SP_2024_2028'!I10-'13.06.2023_VTBI_2024_2026'!I10</f>
        <v>33.121999999999389</v>
      </c>
      <c r="J10" s="57">
        <f>'12.02.2024._SP_2024_2028'!J10-'13.06.2023_VTBI_2024_2026'!J10</f>
        <v>70.304000000000087</v>
      </c>
      <c r="K10" s="57">
        <f>'12.02.2024._SP_2024_2028'!K10-'13.06.2023_VTBI_2024_2026'!K10</f>
        <v>-53.013999999999214</v>
      </c>
      <c r="L10" s="57">
        <f>'12.02.2024._SP_2024_2028'!L10-'13.06.2023_VTBI_2024_2026'!L10</f>
        <v>-401.72100000000137</v>
      </c>
      <c r="M10" s="57">
        <f>'12.02.2024._SP_2024_2028'!M10-'13.06.2023_VTBI_2024_2026'!M10</f>
        <v>-842.63267594778881</v>
      </c>
      <c r="N10" s="57">
        <f>'12.02.2024._SP_2024_2028'!N10-'13.06.2023_VTBI_2024_2026'!N10</f>
        <v>-984.35592805090346</v>
      </c>
      <c r="O10" s="57">
        <f>'12.02.2024._SP_2024_2028'!O10-'13.06.2023_VTBI_2024_2026'!O10</f>
        <v>-1302.6205550984996</v>
      </c>
      <c r="P10" s="57">
        <f>'12.02.2024._SP_2024_2028'!P10-'13.06.2023_VTBI_2024_2026'!P10</f>
        <v>-1546.7400288935969</v>
      </c>
      <c r="Q10" s="58">
        <f>'12.02.2024._SP_2024_2028'!Q10-'13.06.2023_VTBI_2024_2026'!Q10</f>
        <v>19062.220529138263</v>
      </c>
      <c r="R10" s="58">
        <f>'12.02.2024._SP_2024_2028'!R10-'13.06.2023_VTBI_2024_2026'!R10</f>
        <v>19538.776042366717</v>
      </c>
    </row>
    <row r="11" spans="1:18" x14ac:dyDescent="0.2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57">
        <f>'12.02.2024._SP_2024_2028'!E11-'13.06.2023_VTBI_2024_2026'!E11</f>
        <v>-70.576999999999316</v>
      </c>
      <c r="F11" s="57">
        <f>'12.02.2024._SP_2024_2028'!F11-'13.06.2023_VTBI_2024_2026'!F11</f>
        <v>-82.595000000000255</v>
      </c>
      <c r="G11" s="57">
        <f>'12.02.2024._SP_2024_2028'!G11-'13.06.2023_VTBI_2024_2026'!G11</f>
        <v>-78.02599999999984</v>
      </c>
      <c r="H11" s="57">
        <f>'12.02.2024._SP_2024_2028'!H11-'13.06.2023_VTBI_2024_2026'!H11</f>
        <v>-77.360999999999876</v>
      </c>
      <c r="I11" s="57">
        <f>'12.02.2024._SP_2024_2028'!I11-'13.06.2023_VTBI_2024_2026'!I11</f>
        <v>-1.5389999999997599</v>
      </c>
      <c r="J11" s="57">
        <f>'12.02.2024._SP_2024_2028'!J11-'13.06.2023_VTBI_2024_2026'!J11</f>
        <v>-16.165000000000873</v>
      </c>
      <c r="K11" s="57">
        <f>'12.02.2024._SP_2024_2028'!K11-'13.06.2023_VTBI_2024_2026'!K11</f>
        <v>-64.527000000000044</v>
      </c>
      <c r="L11" s="57">
        <f>'12.02.2024._SP_2024_2028'!L11-'13.06.2023_VTBI_2024_2026'!L11</f>
        <v>-66.182000000000698</v>
      </c>
      <c r="M11" s="57">
        <f>'12.02.2024._SP_2024_2028'!M11-'13.06.2023_VTBI_2024_2026'!M11</f>
        <v>27.07583866476125</v>
      </c>
      <c r="N11" s="57">
        <f>'12.02.2024._SP_2024_2028'!N11-'13.06.2023_VTBI_2024_2026'!N11</f>
        <v>301.38625107718144</v>
      </c>
      <c r="O11" s="57">
        <f>'12.02.2024._SP_2024_2028'!O11-'13.06.2023_VTBI_2024_2026'!O11</f>
        <v>658.88373178442362</v>
      </c>
      <c r="P11" s="57">
        <f>'12.02.2024._SP_2024_2028'!P11-'13.06.2023_VTBI_2024_2026'!P11</f>
        <v>831.77114849609461</v>
      </c>
      <c r="Q11" s="58">
        <f>'12.02.2024._SP_2024_2028'!Q11-'13.06.2023_VTBI_2024_2026'!Q11</f>
        <v>6991.8732254329716</v>
      </c>
      <c r="R11" s="58">
        <f>'12.02.2024._SP_2024_2028'!R11-'13.06.2023_VTBI_2024_2026'!R11</f>
        <v>7201.6294221959606</v>
      </c>
    </row>
    <row r="12" spans="1:18" x14ac:dyDescent="0.2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57">
        <f>'12.02.2024._SP_2024_2028'!E12-'13.06.2023_VTBI_2024_2026'!E12</f>
        <v>34.625</v>
      </c>
      <c r="F12" s="57">
        <f>'12.02.2024._SP_2024_2028'!F12-'13.06.2023_VTBI_2024_2026'!F12</f>
        <v>28.447000000000116</v>
      </c>
      <c r="G12" s="57">
        <f>'12.02.2024._SP_2024_2028'!G12-'13.06.2023_VTBI_2024_2026'!G12</f>
        <v>27.169999999998254</v>
      </c>
      <c r="H12" s="57">
        <f>'12.02.2024._SP_2024_2028'!H12-'13.06.2023_VTBI_2024_2026'!H12</f>
        <v>26.5370000000039</v>
      </c>
      <c r="I12" s="57">
        <f>'12.02.2024._SP_2024_2028'!I12-'13.06.2023_VTBI_2024_2026'!I12</f>
        <v>-568.25800000000527</v>
      </c>
      <c r="J12" s="57">
        <f>'12.02.2024._SP_2024_2028'!J12-'13.06.2023_VTBI_2024_2026'!J12</f>
        <v>-1181.8849999999993</v>
      </c>
      <c r="K12" s="57">
        <f>'12.02.2024._SP_2024_2028'!K12-'13.06.2023_VTBI_2024_2026'!K12</f>
        <v>-1025.0120000000079</v>
      </c>
      <c r="L12" s="57">
        <f>'12.02.2024._SP_2024_2028'!L12-'13.06.2023_VTBI_2024_2026'!L12</f>
        <v>-956.47899999999208</v>
      </c>
      <c r="M12" s="57">
        <f>'12.02.2024._SP_2024_2028'!M12-'13.06.2023_VTBI_2024_2026'!M12</f>
        <v>-883.49441076698167</v>
      </c>
      <c r="N12" s="57">
        <f>'12.02.2024._SP_2024_2028'!N12-'13.06.2023_VTBI_2024_2026'!N12</f>
        <v>-836.18272105385768</v>
      </c>
      <c r="O12" s="57">
        <f>'12.02.2024._SP_2024_2028'!O12-'13.06.2023_VTBI_2024_2026'!O12</f>
        <v>-735.54935278089579</v>
      </c>
      <c r="P12" s="57">
        <f>'12.02.2024._SP_2024_2028'!P12-'13.06.2023_VTBI_2024_2026'!P12</f>
        <v>-899.22682428398366</v>
      </c>
      <c r="Q12" s="58">
        <f>'12.02.2024._SP_2024_2028'!Q12-'13.06.2023_VTBI_2024_2026'!Q12</f>
        <v>10014.304506178069</v>
      </c>
      <c r="R12" s="58">
        <f>'12.02.2024._SP_2024_2028'!R12-'13.06.2023_VTBI_2024_2026'!R12</f>
        <v>10234.544620431576</v>
      </c>
    </row>
    <row r="13" spans="1:18" x14ac:dyDescent="0.2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57">
        <f>'12.02.2024._SP_2024_2028'!E13-'13.06.2023_VTBI_2024_2026'!E13</f>
        <v>0</v>
      </c>
      <c r="F13" s="57">
        <f>'12.02.2024._SP_2024_2028'!F13-'13.06.2023_VTBI_2024_2026'!F13</f>
        <v>0</v>
      </c>
      <c r="G13" s="57">
        <f>'12.02.2024._SP_2024_2028'!G13-'13.06.2023_VTBI_2024_2026'!G13</f>
        <v>0</v>
      </c>
      <c r="H13" s="57">
        <f>'12.02.2024._SP_2024_2028'!H13-'13.06.2023_VTBI_2024_2026'!H13</f>
        <v>0</v>
      </c>
      <c r="I13" s="57">
        <f>'12.02.2024._SP_2024_2028'!I13-'13.06.2023_VTBI_2024_2026'!I13</f>
        <v>-333.96399999999994</v>
      </c>
      <c r="J13" s="57">
        <f>'12.02.2024._SP_2024_2028'!J13-'13.06.2023_VTBI_2024_2026'!J13</f>
        <v>-300.28300000000036</v>
      </c>
      <c r="K13" s="57">
        <f>'12.02.2024._SP_2024_2028'!K13-'13.06.2023_VTBI_2024_2026'!K13</f>
        <v>-46.560999999999694</v>
      </c>
      <c r="L13" s="57">
        <f>'12.02.2024._SP_2024_2028'!L13-'13.06.2023_VTBI_2024_2026'!L13</f>
        <v>-57.850999999999658</v>
      </c>
      <c r="M13" s="57">
        <f>'12.02.2024._SP_2024_2028'!M13-'13.06.2023_VTBI_2024_2026'!M13</f>
        <v>-83.656670866436798</v>
      </c>
      <c r="N13" s="57">
        <f>'12.02.2024._SP_2024_2028'!N13-'13.06.2023_VTBI_2024_2026'!N13</f>
        <v>-34.812509273289834</v>
      </c>
      <c r="O13" s="57">
        <f>'12.02.2024._SP_2024_2028'!O13-'13.06.2023_VTBI_2024_2026'!O13</f>
        <v>55.530091870777142</v>
      </c>
      <c r="P13" s="57">
        <f>'12.02.2024._SP_2024_2028'!P13-'13.06.2023_VTBI_2024_2026'!P13</f>
        <v>-109.21626743015622</v>
      </c>
      <c r="Q13" s="58">
        <f>'12.02.2024._SP_2024_2028'!Q13-'13.06.2023_VTBI_2024_2026'!Q13</f>
        <v>7943.6206359394964</v>
      </c>
      <c r="R13" s="58">
        <f>'12.02.2024._SP_2024_2028'!R13-'13.06.2023_VTBI_2024_2026'!R13</f>
        <v>8163.8607501930046</v>
      </c>
    </row>
    <row r="14" spans="1:18" x14ac:dyDescent="0.2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57">
        <f>'12.02.2024._SP_2024_2028'!E14-'13.06.2023_VTBI_2024_2026'!E14</f>
        <v>34.625</v>
      </c>
      <c r="F14" s="57">
        <f>'12.02.2024._SP_2024_2028'!F14-'13.06.2023_VTBI_2024_2026'!F14</f>
        <v>28.447000000000116</v>
      </c>
      <c r="G14" s="57">
        <f>'12.02.2024._SP_2024_2028'!G14-'13.06.2023_VTBI_2024_2026'!G14</f>
        <v>27.169999999998254</v>
      </c>
      <c r="H14" s="57">
        <f>'12.02.2024._SP_2024_2028'!H14-'13.06.2023_VTBI_2024_2026'!H14</f>
        <v>26.5370000000039</v>
      </c>
      <c r="I14" s="57">
        <f>'12.02.2024._SP_2024_2028'!I14-'13.06.2023_VTBI_2024_2026'!I14</f>
        <v>-234.29400000000533</v>
      </c>
      <c r="J14" s="57">
        <f>'12.02.2024._SP_2024_2028'!J14-'13.06.2023_VTBI_2024_2026'!J14</f>
        <v>-881.60199999999895</v>
      </c>
      <c r="K14" s="57">
        <f>'12.02.2024._SP_2024_2028'!K14-'13.06.2023_VTBI_2024_2026'!K14</f>
        <v>-978.45100000000821</v>
      </c>
      <c r="L14" s="57">
        <f>'12.02.2024._SP_2024_2028'!L14-'13.06.2023_VTBI_2024_2026'!L14</f>
        <v>-898.62799999999334</v>
      </c>
      <c r="M14" s="57">
        <f>'12.02.2024._SP_2024_2028'!M14-'13.06.2023_VTBI_2024_2026'!M14</f>
        <v>-799.83773990054488</v>
      </c>
      <c r="N14" s="57">
        <f>'12.02.2024._SP_2024_2028'!N14-'13.06.2023_VTBI_2024_2026'!N14</f>
        <v>-801.37021178056784</v>
      </c>
      <c r="O14" s="57">
        <f>'12.02.2024._SP_2024_2028'!O14-'13.06.2023_VTBI_2024_2026'!O14</f>
        <v>-791.07944465167429</v>
      </c>
      <c r="P14" s="57">
        <f>'12.02.2024._SP_2024_2028'!P14-'13.06.2023_VTBI_2024_2026'!P14</f>
        <v>-790.01055685382653</v>
      </c>
      <c r="Q14" s="58">
        <f>'12.02.2024._SP_2024_2028'!Q14-'13.06.2023_VTBI_2024_2026'!Q14</f>
        <v>2070.6838702385712</v>
      </c>
      <c r="R14" s="58">
        <f>'12.02.2024._SP_2024_2028'!R14-'13.06.2023_VTBI_2024_2026'!R14</f>
        <v>2070.6838702385712</v>
      </c>
    </row>
    <row r="15" spans="1:18" x14ac:dyDescent="0.2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57">
        <f>'12.02.2024._SP_2024_2028'!E15-'13.06.2023_VTBI_2024_2026'!E15</f>
        <v>0</v>
      </c>
      <c r="F15" s="57">
        <f>'12.02.2024._SP_2024_2028'!F15-'13.06.2023_VTBI_2024_2026'!F15</f>
        <v>0</v>
      </c>
      <c r="G15" s="57">
        <f>'12.02.2024._SP_2024_2028'!G15-'13.06.2023_VTBI_2024_2026'!G15</f>
        <v>0</v>
      </c>
      <c r="H15" s="57">
        <f>'12.02.2024._SP_2024_2028'!H15-'13.06.2023_VTBI_2024_2026'!H15</f>
        <v>0</v>
      </c>
      <c r="I15" s="57">
        <f>'12.02.2024._SP_2024_2028'!I15-'13.06.2023_VTBI_2024_2026'!I15</f>
        <v>-145.02599999999802</v>
      </c>
      <c r="J15" s="57">
        <f>'12.02.2024._SP_2024_2028'!J15-'13.06.2023_VTBI_2024_2026'!J15</f>
        <v>-23.313999999998487</v>
      </c>
      <c r="K15" s="57">
        <f>'12.02.2024._SP_2024_2028'!K15-'13.06.2023_VTBI_2024_2026'!K15</f>
        <v>518.76800000000003</v>
      </c>
      <c r="L15" s="57">
        <f>'12.02.2024._SP_2024_2028'!L15-'13.06.2023_VTBI_2024_2026'!L15</f>
        <v>792.77300000000105</v>
      </c>
      <c r="M15" s="57">
        <f>'12.02.2024._SP_2024_2028'!M15-'13.06.2023_VTBI_2024_2026'!M15</f>
        <v>-528.21397886175691</v>
      </c>
      <c r="N15" s="57">
        <f>'12.02.2024._SP_2024_2028'!N15-'13.06.2023_VTBI_2024_2026'!N15</f>
        <v>-1436.8784239455999</v>
      </c>
      <c r="O15" s="57">
        <f>'12.02.2024._SP_2024_2028'!O15-'13.06.2023_VTBI_2024_2026'!O15</f>
        <v>-1641.8294609538825</v>
      </c>
      <c r="P15" s="57">
        <f>'12.02.2024._SP_2024_2028'!P15-'13.06.2023_VTBI_2024_2026'!P15</f>
        <v>-1905.605046374516</v>
      </c>
      <c r="Q15" s="58">
        <f>'12.02.2024._SP_2024_2028'!Q15-'13.06.2023_VTBI_2024_2026'!Q15</f>
        <v>21734.806319755971</v>
      </c>
      <c r="R15" s="58">
        <f>'12.02.2024._SP_2024_2028'!R15-'13.06.2023_VTBI_2024_2026'!R15</f>
        <v>22604.198572546211</v>
      </c>
    </row>
    <row r="16" spans="1:18" x14ac:dyDescent="0.2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57">
        <f>'12.02.2024._SP_2024_2028'!E16-'13.06.2023_VTBI_2024_2026'!E16</f>
        <v>11.506000000001222</v>
      </c>
      <c r="F16" s="57">
        <f>'12.02.2024._SP_2024_2028'!F16-'13.06.2023_VTBI_2024_2026'!F16</f>
        <v>12.180000000000291</v>
      </c>
      <c r="G16" s="57">
        <f>'12.02.2024._SP_2024_2028'!G16-'13.06.2023_VTBI_2024_2026'!G16</f>
        <v>12.24199999999837</v>
      </c>
      <c r="H16" s="57">
        <f>'12.02.2024._SP_2024_2028'!H16-'13.06.2023_VTBI_2024_2026'!H16</f>
        <v>12.437000000001717</v>
      </c>
      <c r="I16" s="57">
        <f>'12.02.2024._SP_2024_2028'!I16-'13.06.2023_VTBI_2024_2026'!I16</f>
        <v>-145.66700000000128</v>
      </c>
      <c r="J16" s="57">
        <f>'12.02.2024._SP_2024_2028'!J16-'13.06.2023_VTBI_2024_2026'!J16</f>
        <v>-296.87099999999919</v>
      </c>
      <c r="K16" s="57">
        <f>'12.02.2024._SP_2024_2028'!K16-'13.06.2023_VTBI_2024_2026'!K16</f>
        <v>-376.99200000000201</v>
      </c>
      <c r="L16" s="57">
        <f>'12.02.2024._SP_2024_2028'!L16-'13.06.2023_VTBI_2024_2026'!L16</f>
        <v>-544.66799999999785</v>
      </c>
      <c r="M16" s="57">
        <f>'12.02.2024._SP_2024_2028'!M16-'13.06.2023_VTBI_2024_2026'!M16</f>
        <v>-1679.6277979408987</v>
      </c>
      <c r="N16" s="57">
        <f>'12.02.2024._SP_2024_2028'!N16-'13.06.2023_VTBI_2024_2026'!N16</f>
        <v>-2079.2886241544147</v>
      </c>
      <c r="O16" s="57">
        <f>'12.02.2024._SP_2024_2028'!O16-'13.06.2023_VTBI_2024_2026'!O16</f>
        <v>-2113.7819850238047</v>
      </c>
      <c r="P16" s="57">
        <f>'12.02.2024._SP_2024_2028'!P16-'13.06.2023_VTBI_2024_2026'!P16</f>
        <v>-2465.8403130930783</v>
      </c>
      <c r="Q16" s="58">
        <f>'12.02.2024._SP_2024_2028'!Q16-'13.06.2023_VTBI_2024_2026'!Q16</f>
        <v>26330.322845138544</v>
      </c>
      <c r="R16" s="58">
        <f>'12.02.2024._SP_2024_2028'!R16-'13.06.2023_VTBI_2024_2026'!R16</f>
        <v>27380.426538573724</v>
      </c>
    </row>
    <row r="17" spans="1:18" x14ac:dyDescent="0.25">
      <c r="A17" s="19"/>
      <c r="B17" s="20" t="s">
        <v>55</v>
      </c>
      <c r="C17" s="28" t="s">
        <v>56</v>
      </c>
      <c r="D17" s="29"/>
      <c r="E17" s="20">
        <v>2015</v>
      </c>
      <c r="F17" s="20">
        <v>2016</v>
      </c>
      <c r="G17" s="20">
        <v>2017</v>
      </c>
      <c r="H17" s="20">
        <v>2018</v>
      </c>
      <c r="I17" s="20">
        <v>2019</v>
      </c>
      <c r="J17" s="20">
        <v>2020</v>
      </c>
      <c r="K17" s="20">
        <v>2021</v>
      </c>
      <c r="L17" s="20">
        <v>2022</v>
      </c>
      <c r="M17" s="20">
        <v>2023</v>
      </c>
      <c r="N17" s="20">
        <v>2024</v>
      </c>
      <c r="O17" s="20">
        <v>2025</v>
      </c>
      <c r="P17" s="56">
        <v>2026</v>
      </c>
      <c r="Q17" s="20">
        <v>2027</v>
      </c>
      <c r="R17" s="20">
        <v>2028</v>
      </c>
    </row>
    <row r="18" spans="1:18" x14ac:dyDescent="0.25">
      <c r="A18" s="14">
        <f>A16+1</f>
        <v>12</v>
      </c>
      <c r="B18" s="24" t="s">
        <v>5</v>
      </c>
      <c r="C18" s="24" t="s">
        <v>6</v>
      </c>
      <c r="D18" s="27" t="s">
        <v>47</v>
      </c>
      <c r="E18" s="57">
        <f>'12.02.2024._SP_2024_2028'!E18-'13.06.2023_VTBI_2024_2026'!E18</f>
        <v>0.17522015344322028</v>
      </c>
      <c r="F18" s="57">
        <f>'12.02.2024._SP_2024_2028'!F18-'13.06.2023_VTBI_2024_2026'!F18</f>
        <v>0.11739084050452675</v>
      </c>
      <c r="G18" s="57">
        <f>'12.02.2024._SP_2024_2028'!G18-'13.06.2023_VTBI_2024_2026'!G18</f>
        <v>-3.4118353812885971E-2</v>
      </c>
      <c r="H18" s="57">
        <f>'12.02.2024._SP_2024_2028'!H18-'13.06.2023_VTBI_2024_2026'!H18</f>
        <v>-1.3432249777480365E-2</v>
      </c>
      <c r="I18" s="57">
        <f>'12.02.2024._SP_2024_2028'!I18-'13.06.2023_VTBI_2024_2026'!I18</f>
        <v>-0.18534270976091705</v>
      </c>
      <c r="J18" s="57">
        <f>'12.02.2024._SP_2024_2028'!J18-'13.06.2023_VTBI_2024_2026'!J18</f>
        <v>0.23961389428681912</v>
      </c>
      <c r="K18" s="57">
        <f>'12.02.2024._SP_2024_2028'!K18-'13.06.2023_VTBI_2024_2026'!K18</f>
        <v>-0.83511334587169017</v>
      </c>
      <c r="L18" s="57">
        <f>'12.02.2024._SP_2024_2028'!L18-'13.06.2023_VTBI_2024_2026'!L18</f>
        <v>-2.0779317723363704</v>
      </c>
      <c r="M18" s="57">
        <f>'12.02.2024._SP_2024_2028'!M18-'13.06.2023_VTBI_2024_2026'!M18</f>
        <v>-2.4843002488811692</v>
      </c>
      <c r="N18" s="57">
        <f>'12.02.2024._SP_2024_2028'!N18-'13.06.2023_VTBI_2024_2026'!N18</f>
        <v>-0.69144036268227183</v>
      </c>
      <c r="O18" s="57">
        <f>'12.02.2024._SP_2024_2028'!O18-'13.06.2023_VTBI_2024_2026'!O18</f>
        <v>-1.5738348610348307</v>
      </c>
      <c r="P18" s="57">
        <f>'12.02.2024._SP_2024_2028'!P18-'13.06.2023_VTBI_2024_2026'!P18</f>
        <v>-1.0750129594371201</v>
      </c>
      <c r="Q18" s="58">
        <f>'12.02.2024._SP_2024_2028'!Q18-'13.06.2023_VTBI_2024_2026'!Q18</f>
        <v>2.5</v>
      </c>
      <c r="R18" s="58">
        <f>'12.02.2024._SP_2024_2028'!R18-'13.06.2023_VTBI_2024_2026'!R18</f>
        <v>2.5</v>
      </c>
    </row>
    <row r="19" spans="1:18" x14ac:dyDescent="0.2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57">
        <f>'12.02.2024._SP_2024_2028'!E19-'13.06.2023_VTBI_2024_2026'!E19</f>
        <v>-1.2623029577422074</v>
      </c>
      <c r="F19" s="57">
        <f>'12.02.2024._SP_2024_2028'!F19-'13.06.2023_VTBI_2024_2026'!F19</f>
        <v>-0.23390222573303276</v>
      </c>
      <c r="G19" s="57">
        <f>'12.02.2024._SP_2024_2028'!G19-'13.06.2023_VTBI_2024_2026'!G19</f>
        <v>0.16119501126439673</v>
      </c>
      <c r="H19" s="57">
        <f>'12.02.2024._SP_2024_2028'!H19-'13.06.2023_VTBI_2024_2026'!H19</f>
        <v>4.2539555471762469E-2</v>
      </c>
      <c r="I19" s="57">
        <f>'12.02.2024._SP_2024_2028'!I19-'13.06.2023_VTBI_2024_2026'!I19</f>
        <v>1.6516639038875951</v>
      </c>
      <c r="J19" s="57">
        <f>'12.02.2024._SP_2024_2028'!J19-'13.06.2023_VTBI_2024_2026'!J19</f>
        <v>-0.28944953779266314</v>
      </c>
      <c r="K19" s="57">
        <f>'12.02.2024._SP_2024_2028'!K19-'13.06.2023_VTBI_2024_2026'!K19</f>
        <v>-0.92576072431323553</v>
      </c>
      <c r="L19" s="57">
        <f>'12.02.2024._SP_2024_2028'!L19-'13.06.2023_VTBI_2024_2026'!L19</f>
        <v>3.3662874411959365E-3</v>
      </c>
      <c r="M19" s="57">
        <f>'12.02.2024._SP_2024_2028'!M19-'13.06.2023_VTBI_2024_2026'!M19</f>
        <v>1.758704759992554</v>
      </c>
      <c r="N19" s="57">
        <f>'12.02.2024._SP_2024_2028'!N19-'13.06.2023_VTBI_2024_2026'!N19</f>
        <v>4.6945789867090895</v>
      </c>
      <c r="O19" s="57">
        <f>'12.02.2024._SP_2024_2028'!O19-'13.06.2023_VTBI_2024_2026'!O19</f>
        <v>5.7405915762257109</v>
      </c>
      <c r="P19" s="57">
        <f>'12.02.2024._SP_2024_2028'!P19-'13.06.2023_VTBI_2024_2026'!P19</f>
        <v>2.5751684956140224</v>
      </c>
      <c r="Q19" s="58">
        <f>'12.02.2024._SP_2024_2028'!Q19-'13.06.2023_VTBI_2024_2026'!Q19</f>
        <v>3</v>
      </c>
      <c r="R19" s="58">
        <f>'12.02.2024._SP_2024_2028'!R19-'13.06.2023_VTBI_2024_2026'!R19</f>
        <v>3</v>
      </c>
    </row>
    <row r="20" spans="1:18" x14ac:dyDescent="0.2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57">
        <f>'12.02.2024._SP_2024_2028'!E20-'13.06.2023_VTBI_2024_2026'!E20</f>
        <v>0.52855419644730262</v>
      </c>
      <c r="F20" s="57">
        <f>'12.02.2024._SP_2024_2028'!F20-'13.06.2023_VTBI_2024_2026'!F20</f>
        <v>-9.9502507900012915E-2</v>
      </c>
      <c r="G20" s="57">
        <f>'12.02.2024._SP_2024_2028'!G20-'13.06.2023_VTBI_2024_2026'!G20</f>
        <v>-7.353713043144694E-2</v>
      </c>
      <c r="H20" s="57">
        <f>'12.02.2024._SP_2024_2028'!H20-'13.06.2023_VTBI_2024_2026'!H20</f>
        <v>-6.6508759183065536E-2</v>
      </c>
      <c r="I20" s="57">
        <f>'12.02.2024._SP_2024_2028'!I20-'13.06.2023_VTBI_2024_2026'!I20</f>
        <v>-8.2624780170978482</v>
      </c>
      <c r="J20" s="57">
        <f>'12.02.2024._SP_2024_2028'!J20-'13.06.2023_VTBI_2024_2026'!J20</f>
        <v>-8.428988115735649</v>
      </c>
      <c r="K20" s="57">
        <f>'12.02.2024._SP_2024_2028'!K20-'13.06.2023_VTBI_2024_2026'!K20</f>
        <v>5.7544881568410204</v>
      </c>
      <c r="L20" s="57">
        <f>'12.02.2024._SP_2024_2028'!L20-'13.06.2023_VTBI_2024_2026'!L20</f>
        <v>0.98512880850161366</v>
      </c>
      <c r="M20" s="57">
        <f>'12.02.2024._SP_2024_2028'!M20-'13.06.2023_VTBI_2024_2026'!M20</f>
        <v>1.3482542980563466</v>
      </c>
      <c r="N20" s="57">
        <f>'12.02.2024._SP_2024_2028'!N20-'13.06.2023_VTBI_2024_2026'!N20</f>
        <v>0.75213530625558178</v>
      </c>
      <c r="O20" s="57">
        <f>'12.02.2024._SP_2024_2028'!O20-'13.06.2023_VTBI_2024_2026'!O20</f>
        <v>1.2743162846398519</v>
      </c>
      <c r="P20" s="57">
        <f>'12.02.2024._SP_2024_2028'!P20-'13.06.2023_VTBI_2024_2026'!P20</f>
        <v>-1.4294347449271214</v>
      </c>
      <c r="Q20" s="58">
        <f>'12.02.2024._SP_2024_2028'!Q20-'13.06.2023_VTBI_2024_2026'!Q20</f>
        <v>2.1867190737944213</v>
      </c>
      <c r="R20" s="58">
        <f>'12.02.2024._SP_2024_2028'!R20-'13.06.2023_VTBI_2024_2026'!R20</f>
        <v>2.1992552165518475</v>
      </c>
    </row>
    <row r="21" spans="1:18" x14ac:dyDescent="0.2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57">
        <f>'12.02.2024._SP_2024_2028'!E21-'13.06.2023_VTBI_2024_2026'!E21</f>
        <v>0</v>
      </c>
      <c r="F21" s="57">
        <f>'12.02.2024._SP_2024_2028'!F21-'13.06.2023_VTBI_2024_2026'!F21</f>
        <v>0</v>
      </c>
      <c r="G21" s="57">
        <f>'12.02.2024._SP_2024_2028'!G21-'13.06.2023_VTBI_2024_2026'!G21</f>
        <v>0</v>
      </c>
      <c r="H21" s="57">
        <f>'12.02.2024._SP_2024_2028'!H21-'13.06.2023_VTBI_2024_2026'!H21</f>
        <v>0</v>
      </c>
      <c r="I21" s="57">
        <f>'12.02.2024._SP_2024_2028'!I21-'13.06.2023_VTBI_2024_2026'!I21</f>
        <v>-5.4418296947358584</v>
      </c>
      <c r="J21" s="57">
        <f>'12.02.2024._SP_2024_2028'!J21-'13.06.2023_VTBI_2024_2026'!J21</f>
        <v>0.40354124176487005</v>
      </c>
      <c r="K21" s="57">
        <f>'12.02.2024._SP_2024_2028'!K21-'13.06.2023_VTBI_2024_2026'!K21</f>
        <v>4.3068931158644546</v>
      </c>
      <c r="L21" s="57">
        <f>'12.02.2024._SP_2024_2028'!L21-'13.06.2023_VTBI_2024_2026'!L21</f>
        <v>-0.16761875081344613</v>
      </c>
      <c r="M21" s="57">
        <f>'12.02.2024._SP_2024_2028'!M21-'13.06.2023_VTBI_2024_2026'!M21</f>
        <v>-0.33860382415031154</v>
      </c>
      <c r="N21" s="57">
        <f>'12.02.2024._SP_2024_2028'!N21-'13.06.2023_VTBI_2024_2026'!N21</f>
        <v>0.73994369736244892</v>
      </c>
      <c r="O21" s="57">
        <f>'12.02.2024._SP_2024_2028'!O21-'13.06.2023_VTBI_2024_2026'!O21</f>
        <v>1.2652188057756462</v>
      </c>
      <c r="P21" s="57">
        <f>'12.02.2024._SP_2024_2028'!P21-'13.06.2023_VTBI_2024_2026'!P21</f>
        <v>-2.2274593117265624</v>
      </c>
      <c r="Q21" s="58">
        <f>'12.02.2024._SP_2024_2028'!Q21-'13.06.2023_VTBI_2024_2026'!Q21</f>
        <v>2.7725406882734376</v>
      </c>
      <c r="R21" s="58">
        <f>'12.02.2024._SP_2024_2028'!R21-'13.06.2023_VTBI_2024_2026'!R21</f>
        <v>2.7725406882734376</v>
      </c>
    </row>
    <row r="22" spans="1:18" x14ac:dyDescent="0.2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59" t="s">
        <v>58</v>
      </c>
      <c r="F22" s="59" t="s">
        <v>58</v>
      </c>
      <c r="G22" s="59" t="s">
        <v>58</v>
      </c>
      <c r="H22" s="59" t="s">
        <v>58</v>
      </c>
      <c r="I22" s="59" t="s">
        <v>58</v>
      </c>
      <c r="J22" s="59" t="s">
        <v>58</v>
      </c>
      <c r="K22" s="59" t="s">
        <v>58</v>
      </c>
      <c r="L22" s="59" t="s">
        <v>58</v>
      </c>
      <c r="M22" s="59" t="s">
        <v>58</v>
      </c>
      <c r="N22" s="59" t="s">
        <v>58</v>
      </c>
      <c r="O22" s="59" t="s">
        <v>58</v>
      </c>
      <c r="P22" s="59" t="s">
        <v>58</v>
      </c>
      <c r="Q22" s="60" t="s">
        <v>58</v>
      </c>
      <c r="R22" s="60" t="s">
        <v>58</v>
      </c>
    </row>
    <row r="23" spans="1:18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57">
        <f>'12.02.2024._SP_2024_2028'!E23-'13.06.2023_VTBI_2024_2026'!E23</f>
        <v>0</v>
      </c>
      <c r="F23" s="57">
        <f>'12.02.2024._SP_2024_2028'!F23-'13.06.2023_VTBI_2024_2026'!F23</f>
        <v>0</v>
      </c>
      <c r="G23" s="57">
        <f>'12.02.2024._SP_2024_2028'!G23-'13.06.2023_VTBI_2024_2026'!G23</f>
        <v>0</v>
      </c>
      <c r="H23" s="57">
        <f>'12.02.2024._SP_2024_2028'!H23-'13.06.2023_VTBI_2024_2026'!H23</f>
        <v>0</v>
      </c>
      <c r="I23" s="57">
        <f>'12.02.2024._SP_2024_2028'!I23-'13.06.2023_VTBI_2024_2026'!I23</f>
        <v>-0.84829739507665636</v>
      </c>
      <c r="J23" s="57">
        <f>'12.02.2024._SP_2024_2028'!J23-'13.06.2023_VTBI_2024_2026'!J23</f>
        <v>0.69991886214239685</v>
      </c>
      <c r="K23" s="57">
        <f>'12.02.2024._SP_2024_2028'!K23-'13.06.2023_VTBI_2024_2026'!K23</f>
        <v>3.1270325643356642</v>
      </c>
      <c r="L23" s="57">
        <f>'12.02.2024._SP_2024_2028'!L23-'13.06.2023_VTBI_2024_2026'!L23</f>
        <v>1.1962291384769657</v>
      </c>
      <c r="M23" s="57">
        <f>'12.02.2024._SP_2024_2028'!M23-'13.06.2023_VTBI_2024_2026'!M23</f>
        <v>-6.319415568591026</v>
      </c>
      <c r="N23" s="57">
        <f>'12.02.2024._SP_2024_2028'!N23-'13.06.2023_VTBI_2024_2026'!N23</f>
        <v>-4.537584494290698</v>
      </c>
      <c r="O23" s="57">
        <f>'12.02.2024._SP_2024_2028'!O23-'13.06.2023_VTBI_2024_2026'!O23</f>
        <v>-0.75438140254243535</v>
      </c>
      <c r="P23" s="57">
        <f>'12.02.2024._SP_2024_2028'!P23-'13.06.2023_VTBI_2024_2026'!P23</f>
        <v>-0.90495002066570862</v>
      </c>
      <c r="Q23" s="58">
        <f>'12.02.2024._SP_2024_2028'!Q23-'13.06.2023_VTBI_2024_2026'!Q23</f>
        <v>4</v>
      </c>
      <c r="R23" s="58">
        <f>'12.02.2024._SP_2024_2028'!R23-'13.06.2023_VTBI_2024_2026'!R23</f>
        <v>4</v>
      </c>
    </row>
    <row r="24" spans="1:18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57">
        <f>'12.02.2024._SP_2024_2028'!E24-'13.06.2023_VTBI_2024_2026'!E24</f>
        <v>-5.6271346077068074E-3</v>
      </c>
      <c r="F24" s="57">
        <f>'12.02.2024._SP_2024_2028'!F24-'13.06.2023_VTBI_2024_2026'!F24</f>
        <v>1.7319392277244106E-3</v>
      </c>
      <c r="G24" s="57">
        <f>'12.02.2024._SP_2024_2028'!G24-'13.06.2023_VTBI_2024_2026'!G24</f>
        <v>-6.2064029306299062E-3</v>
      </c>
      <c r="H24" s="57">
        <f>'12.02.2024._SP_2024_2028'!H24-'13.06.2023_VTBI_2024_2026'!H24</f>
        <v>-3.3928168027586025E-3</v>
      </c>
      <c r="I24" s="57">
        <f>'12.02.2024._SP_2024_2028'!I24-'13.06.2023_VTBI_2024_2026'!I24</f>
        <v>-0.8699237693987385</v>
      </c>
      <c r="J24" s="57">
        <f>'12.02.2024._SP_2024_2028'!J24-'13.06.2023_VTBI_2024_2026'!J24</f>
        <v>-0.81445109309014185</v>
      </c>
      <c r="K24" s="57">
        <f>'12.02.2024._SP_2024_2028'!K24-'13.06.2023_VTBI_2024_2026'!K24</f>
        <v>-0.18927851619901048</v>
      </c>
      <c r="L24" s="57">
        <f>'12.02.2024._SP_2024_2028'!L24-'13.06.2023_VTBI_2024_2026'!L24</f>
        <v>-0.58371547027060444</v>
      </c>
      <c r="M24" s="57">
        <f>'12.02.2024._SP_2024_2028'!M24-'13.06.2023_VTBI_2024_2026'!M24</f>
        <v>-4.7659236503202891</v>
      </c>
      <c r="N24" s="57">
        <f>'12.02.2024._SP_2024_2028'!N24-'13.06.2023_VTBI_2024_2026'!N24</f>
        <v>-1.4886091512015298</v>
      </c>
      <c r="O24" s="57">
        <f>'12.02.2024._SP_2024_2028'!O24-'13.06.2023_VTBI_2024_2026'!O24</f>
        <v>0.18345950895934493</v>
      </c>
      <c r="P24" s="57">
        <f>'12.02.2024._SP_2024_2028'!P24-'13.06.2023_VTBI_2024_2026'!P24</f>
        <v>-1.0118085159405297</v>
      </c>
      <c r="Q24" s="58">
        <f>'12.02.2024._SP_2024_2028'!Q24-'13.06.2023_VTBI_2024_2026'!Q24</f>
        <v>3.9881914840594703</v>
      </c>
      <c r="R24" s="58">
        <f>'12.02.2024._SP_2024_2028'!R24-'13.06.2023_VTBI_2024_2026'!R24</f>
        <v>3.9881914840594703</v>
      </c>
    </row>
    <row r="25" spans="1:18" x14ac:dyDescent="0.25">
      <c r="A25" s="19"/>
      <c r="B25" s="20" t="s">
        <v>59</v>
      </c>
      <c r="C25" s="20" t="s">
        <v>60</v>
      </c>
      <c r="D25" s="21"/>
      <c r="E25" s="20">
        <v>2015</v>
      </c>
      <c r="F25" s="20">
        <v>2016</v>
      </c>
      <c r="G25" s="20">
        <v>2017</v>
      </c>
      <c r="H25" s="20">
        <v>2018</v>
      </c>
      <c r="I25" s="20">
        <v>2019</v>
      </c>
      <c r="J25" s="20">
        <v>2020</v>
      </c>
      <c r="K25" s="20">
        <v>2021</v>
      </c>
      <c r="L25" s="20">
        <v>2022</v>
      </c>
      <c r="M25" s="20">
        <v>2023</v>
      </c>
      <c r="N25" s="20">
        <v>2024</v>
      </c>
      <c r="O25" s="20">
        <v>2025</v>
      </c>
      <c r="P25" s="56">
        <v>2026</v>
      </c>
      <c r="Q25" s="20">
        <v>2027</v>
      </c>
      <c r="R25" s="20">
        <v>2028</v>
      </c>
    </row>
    <row r="26" spans="1:18" x14ac:dyDescent="0.25">
      <c r="A26" s="32">
        <f>A24+1</f>
        <v>19</v>
      </c>
      <c r="B26" s="24" t="s">
        <v>5</v>
      </c>
      <c r="C26" s="24" t="s">
        <v>6</v>
      </c>
      <c r="D26" s="27" t="s">
        <v>42</v>
      </c>
      <c r="E26" s="57">
        <f>'12.02.2024._SP_2024_2028'!E26-'13.06.2023_VTBI_2024_2026'!E26</f>
        <v>47.458000000000538</v>
      </c>
      <c r="F26" s="57">
        <f>'12.02.2024._SP_2024_2028'!F26-'13.06.2023_VTBI_2024_2026'!F26</f>
        <v>60.692000000000917</v>
      </c>
      <c r="G26" s="57">
        <f>'12.02.2024._SP_2024_2028'!G26-'13.06.2023_VTBI_2024_2026'!G26</f>
        <v>62.832000000000335</v>
      </c>
      <c r="H26" s="57">
        <f>'12.02.2024._SP_2024_2028'!H26-'13.06.2023_VTBI_2024_2026'!H26</f>
        <v>67.036000000000058</v>
      </c>
      <c r="I26" s="57">
        <f>'12.02.2024._SP_2024_2028'!I26-'13.06.2023_VTBI_2024_2026'!I26</f>
        <v>87.420000000001892</v>
      </c>
      <c r="J26" s="57">
        <f>'12.02.2024._SP_2024_2028'!J26-'13.06.2023_VTBI_2024_2026'!J26</f>
        <v>-16.406999999999243</v>
      </c>
      <c r="K26" s="57">
        <f>'12.02.2024._SP_2024_2028'!K26-'13.06.2023_VTBI_2024_2026'!K26</f>
        <v>-176.76499999999942</v>
      </c>
      <c r="L26" s="57">
        <f>'12.02.2024._SP_2024_2028'!L26-'13.06.2023_VTBI_2024_2026'!L26</f>
        <v>-518.27100000000064</v>
      </c>
      <c r="M26" s="57">
        <f>'12.02.2024._SP_2024_2028'!M26-'13.06.2023_VTBI_2024_2026'!M26</f>
        <v>-1530.7050057572924</v>
      </c>
      <c r="N26" s="57">
        <f>'12.02.2024._SP_2024_2028'!N26-'13.06.2023_VTBI_2024_2026'!N26</f>
        <v>-1932.5900652831006</v>
      </c>
      <c r="O26" s="57">
        <f>'12.02.2024._SP_2024_2028'!O26-'13.06.2023_VTBI_2024_2026'!O26</f>
        <v>-2477.149647260685</v>
      </c>
      <c r="P26" s="57">
        <f>'12.02.2024._SP_2024_2028'!P26-'13.06.2023_VTBI_2024_2026'!P26</f>
        <v>-2872.2062816845719</v>
      </c>
      <c r="Q26" s="58">
        <f>'12.02.2024._SP_2024_2028'!Q26-'13.06.2023_VTBI_2024_2026'!Q26</f>
        <v>29908.894571644414</v>
      </c>
      <c r="R26" s="58">
        <f>'12.02.2024._SP_2024_2028'!R26-'13.06.2023_VTBI_2024_2026'!R26</f>
        <v>31423.032359333905</v>
      </c>
    </row>
    <row r="27" spans="1:18" x14ac:dyDescent="0.2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57">
        <f>'12.02.2024._SP_2024_2028'!E27-'13.06.2023_VTBI_2024_2026'!E27</f>
        <v>-70.576999999999316</v>
      </c>
      <c r="F27" s="57">
        <f>'12.02.2024._SP_2024_2028'!F27-'13.06.2023_VTBI_2024_2026'!F27</f>
        <v>-75.078999999999724</v>
      </c>
      <c r="G27" s="57">
        <f>'12.02.2024._SP_2024_2028'!G27-'13.06.2023_VTBI_2024_2026'!G27</f>
        <v>-78.046000000000276</v>
      </c>
      <c r="H27" s="57">
        <f>'12.02.2024._SP_2024_2028'!H27-'13.06.2023_VTBI_2024_2026'!H27</f>
        <v>-83.94800000000032</v>
      </c>
      <c r="I27" s="57">
        <f>'12.02.2024._SP_2024_2028'!I27-'13.06.2023_VTBI_2024_2026'!I27</f>
        <v>-105.20399999999972</v>
      </c>
      <c r="J27" s="57">
        <f>'12.02.2024._SP_2024_2028'!J27-'13.06.2023_VTBI_2024_2026'!J27</f>
        <v>-61.082999999999629</v>
      </c>
      <c r="K27" s="57">
        <f>'12.02.2024._SP_2024_2028'!K27-'13.06.2023_VTBI_2024_2026'!K27</f>
        <v>-82.220000000000255</v>
      </c>
      <c r="L27" s="57">
        <f>'12.02.2024._SP_2024_2028'!L27-'13.06.2023_VTBI_2024_2026'!L27</f>
        <v>-163.07999999999993</v>
      </c>
      <c r="M27" s="57">
        <f>'12.02.2024._SP_2024_2028'!M27-'13.06.2023_VTBI_2024_2026'!M27</f>
        <v>-417.38356761070099</v>
      </c>
      <c r="N27" s="57">
        <f>'12.02.2024._SP_2024_2028'!N27-'13.06.2023_VTBI_2024_2026'!N27</f>
        <v>-270.09182029238764</v>
      </c>
      <c r="O27" s="57">
        <f>'12.02.2024._SP_2024_2028'!O27-'13.06.2023_VTBI_2024_2026'!O27</f>
        <v>297.12829652515757</v>
      </c>
      <c r="P27" s="57">
        <f>'12.02.2024._SP_2024_2028'!P27-'13.06.2023_VTBI_2024_2026'!P27</f>
        <v>515.18721004439612</v>
      </c>
      <c r="Q27" s="58">
        <f>'12.02.2024._SP_2024_2028'!Q27-'13.06.2023_VTBI_2024_2026'!Q27</f>
        <v>9935.1592546604261</v>
      </c>
      <c r="R27" s="58">
        <f>'12.02.2024._SP_2024_2028'!R27-'13.06.2023_VTBI_2024_2026'!R27</f>
        <v>10282.889828573539</v>
      </c>
    </row>
    <row r="28" spans="1:18" x14ac:dyDescent="0.2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57">
        <f>'12.02.2024._SP_2024_2028'!E28-'13.06.2023_VTBI_2024_2026'!E28</f>
        <v>34.625</v>
      </c>
      <c r="F28" s="57">
        <f>'12.02.2024._SP_2024_2028'!F28-'13.06.2023_VTBI_2024_2026'!F28</f>
        <v>26.011999999997897</v>
      </c>
      <c r="G28" s="57">
        <f>'12.02.2024._SP_2024_2028'!G28-'13.06.2023_VTBI_2024_2026'!G28</f>
        <v>26.927999999992608</v>
      </c>
      <c r="H28" s="57">
        <f>'12.02.2024._SP_2024_2028'!H28-'13.06.2023_VTBI_2024_2026'!H28</f>
        <v>28.729999999995925</v>
      </c>
      <c r="I28" s="57">
        <f>'12.02.2024._SP_2024_2028'!I28-'13.06.2023_VTBI_2024_2026'!I28</f>
        <v>-76.063000000005559</v>
      </c>
      <c r="J28" s="57">
        <f>'12.02.2024._SP_2024_2028'!J28-'13.06.2023_VTBI_2024_2026'!J28</f>
        <v>-178.02200000000357</v>
      </c>
      <c r="K28" s="57">
        <f>'12.02.2024._SP_2024_2028'!K28-'13.06.2023_VTBI_2024_2026'!K28</f>
        <v>-111.72000000000116</v>
      </c>
      <c r="L28" s="57">
        <f>'12.02.2024._SP_2024_2028'!L28-'13.06.2023_VTBI_2024_2026'!L28</f>
        <v>-23.074000000000524</v>
      </c>
      <c r="M28" s="57">
        <f>'12.02.2024._SP_2024_2028'!M28-'13.06.2023_VTBI_2024_2026'!M28</f>
        <v>-948.66427203424792</v>
      </c>
      <c r="N28" s="57">
        <f>'12.02.2024._SP_2024_2028'!N28-'13.06.2023_VTBI_2024_2026'!N28</f>
        <v>-847.53815314020176</v>
      </c>
      <c r="O28" s="57">
        <f>'12.02.2024._SP_2024_2028'!O28-'13.06.2023_VTBI_2024_2026'!O28</f>
        <v>-761.61712260410786</v>
      </c>
      <c r="P28" s="57">
        <f>'12.02.2024._SP_2024_2028'!P28-'13.06.2023_VTBI_2024_2026'!P28</f>
        <v>-1013.7128930858089</v>
      </c>
      <c r="Q28" s="58">
        <f>'12.02.2024._SP_2024_2028'!Q28-'13.06.2023_VTBI_2024_2026'!Q28</f>
        <v>11778.432137319443</v>
      </c>
      <c r="R28" s="58">
        <f>'12.02.2024._SP_2024_2028'!R28-'13.06.2023_VTBI_2024_2026'!R28</f>
        <v>12489.911630996712</v>
      </c>
    </row>
    <row r="29" spans="1:18" x14ac:dyDescent="0.2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57">
        <f>'12.02.2024._SP_2024_2028'!E29-'13.06.2023_VTBI_2024_2026'!E29</f>
        <v>0</v>
      </c>
      <c r="F29" s="57">
        <f>'12.02.2024._SP_2024_2028'!F29-'13.06.2023_VTBI_2024_2026'!F29</f>
        <v>9.9999999929423211E-4</v>
      </c>
      <c r="G29" s="57">
        <f>'12.02.2024._SP_2024_2028'!G29-'13.06.2023_VTBI_2024_2026'!G29</f>
        <v>0</v>
      </c>
      <c r="H29" s="57">
        <f>'12.02.2024._SP_2024_2028'!H29-'13.06.2023_VTBI_2024_2026'!H29</f>
        <v>0</v>
      </c>
      <c r="I29" s="57">
        <f>'12.02.2024._SP_2024_2028'!I29-'13.06.2023_VTBI_2024_2026'!I29</f>
        <v>-366.65899999999965</v>
      </c>
      <c r="J29" s="57">
        <f>'12.02.2024._SP_2024_2028'!J29-'13.06.2023_VTBI_2024_2026'!J29</f>
        <v>-250.38100000000031</v>
      </c>
      <c r="K29" s="57">
        <f>'12.02.2024._SP_2024_2028'!K29-'13.06.2023_VTBI_2024_2026'!K29</f>
        <v>-38.15900000000056</v>
      </c>
      <c r="L29" s="57">
        <f>'12.02.2024._SP_2024_2028'!L29-'13.06.2023_VTBI_2024_2026'!L29</f>
        <v>-55.004000000000815</v>
      </c>
      <c r="M29" s="57">
        <f>'12.02.2024._SP_2024_2028'!M29-'13.06.2023_VTBI_2024_2026'!M29</f>
        <v>-246.00755905591541</v>
      </c>
      <c r="N29" s="57">
        <f>'12.02.2024._SP_2024_2028'!N29-'13.06.2023_VTBI_2024_2026'!N29</f>
        <v>-185.27324674547344</v>
      </c>
      <c r="O29" s="57">
        <f>'12.02.2024._SP_2024_2028'!O29-'13.06.2023_VTBI_2024_2026'!O29</f>
        <v>68.768259527843838</v>
      </c>
      <c r="P29" s="57">
        <f>'12.02.2024._SP_2024_2028'!P29-'13.06.2023_VTBI_2024_2026'!P29</f>
        <v>-329.80795433548701</v>
      </c>
      <c r="Q29" s="58">
        <f>'12.02.2024._SP_2024_2028'!Q29-'13.06.2023_VTBI_2024_2026'!Q29</f>
        <v>12218.520422584181</v>
      </c>
      <c r="R29" s="58">
        <f>'12.02.2024._SP_2024_2028'!R29-'13.06.2023_VTBI_2024_2026'!R29</f>
        <v>12808.429550261435</v>
      </c>
    </row>
    <row r="30" spans="1:18" x14ac:dyDescent="0.2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57">
        <f>'12.02.2024._SP_2024_2028'!E30-'13.06.2023_VTBI_2024_2026'!E30</f>
        <v>34.625</v>
      </c>
      <c r="F30" s="57">
        <f>'12.02.2024._SP_2024_2028'!F30-'13.06.2023_VTBI_2024_2026'!F30</f>
        <v>26.010999999998603</v>
      </c>
      <c r="G30" s="57">
        <f>'12.02.2024._SP_2024_2028'!G30-'13.06.2023_VTBI_2024_2026'!G30</f>
        <v>26.927999999992608</v>
      </c>
      <c r="H30" s="57">
        <f>'12.02.2024._SP_2024_2028'!H30-'13.06.2023_VTBI_2024_2026'!H30</f>
        <v>28.729999999995925</v>
      </c>
      <c r="I30" s="57">
        <f>'12.02.2024._SP_2024_2028'!I30-'13.06.2023_VTBI_2024_2026'!I30</f>
        <v>290.59599999999409</v>
      </c>
      <c r="J30" s="57">
        <f>'12.02.2024._SP_2024_2028'!J30-'13.06.2023_VTBI_2024_2026'!J30</f>
        <v>72.35899999999674</v>
      </c>
      <c r="K30" s="57">
        <f>'12.02.2024._SP_2024_2028'!K30-'13.06.2023_VTBI_2024_2026'!K30</f>
        <v>-73.561000000001513</v>
      </c>
      <c r="L30" s="57">
        <f>'12.02.2024._SP_2024_2028'!L30-'13.06.2023_VTBI_2024_2026'!L30</f>
        <v>31.930000000000291</v>
      </c>
      <c r="M30" s="57">
        <f>'12.02.2024._SP_2024_2028'!M30-'13.06.2023_VTBI_2024_2026'!M30</f>
        <v>-702.65671297833251</v>
      </c>
      <c r="N30" s="57">
        <f>'12.02.2024._SP_2024_2028'!N30-'13.06.2023_VTBI_2024_2026'!N30</f>
        <v>-662.26490639472831</v>
      </c>
      <c r="O30" s="57">
        <f>'12.02.2024._SP_2024_2028'!O30-'13.06.2023_VTBI_2024_2026'!O30</f>
        <v>-830.3853821319517</v>
      </c>
      <c r="P30" s="57">
        <f>'12.02.2024._SP_2024_2028'!P30-'13.06.2023_VTBI_2024_2026'!P30</f>
        <v>-683.90493875032189</v>
      </c>
      <c r="Q30" s="58">
        <f>'12.02.2024._SP_2024_2028'!Q30-'13.06.2023_VTBI_2024_2026'!Q30</f>
        <v>-440.08828526473735</v>
      </c>
      <c r="R30" s="58">
        <f>'12.02.2024._SP_2024_2028'!R30-'13.06.2023_VTBI_2024_2026'!R30</f>
        <v>-318.51791926472288</v>
      </c>
    </row>
    <row r="31" spans="1:18" x14ac:dyDescent="0.2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57">
        <f>'12.02.2024._SP_2024_2028'!E31-'13.06.2023_VTBI_2024_2026'!E31</f>
        <v>0</v>
      </c>
      <c r="F31" s="57">
        <f>'12.02.2024._SP_2024_2028'!F31-'13.06.2023_VTBI_2024_2026'!F31</f>
        <v>0</v>
      </c>
      <c r="G31" s="57">
        <f>'12.02.2024._SP_2024_2028'!G31-'13.06.2023_VTBI_2024_2026'!G31</f>
        <v>0</v>
      </c>
      <c r="H31" s="57">
        <f>'12.02.2024._SP_2024_2028'!H31-'13.06.2023_VTBI_2024_2026'!H31</f>
        <v>0</v>
      </c>
      <c r="I31" s="57">
        <f>'12.02.2024._SP_2024_2028'!I31-'13.06.2023_VTBI_2024_2026'!I31</f>
        <v>1.0000000002037268E-3</v>
      </c>
      <c r="J31" s="57">
        <f>'12.02.2024._SP_2024_2028'!J31-'13.06.2023_VTBI_2024_2026'!J31</f>
        <v>145.9529999999977</v>
      </c>
      <c r="K31" s="57">
        <f>'12.02.2024._SP_2024_2028'!K31-'13.06.2023_VTBI_2024_2026'!K31</f>
        <v>153.54100000000108</v>
      </c>
      <c r="L31" s="57">
        <f>'12.02.2024._SP_2024_2028'!L31-'13.06.2023_VTBI_2024_2026'!L31</f>
        <v>491.18499999999767</v>
      </c>
      <c r="M31" s="57">
        <f>'12.02.2024._SP_2024_2028'!M31-'13.06.2023_VTBI_2024_2026'!M31</f>
        <v>-1273.8791128885096</v>
      </c>
      <c r="N31" s="57">
        <f>'12.02.2024._SP_2024_2028'!N31-'13.06.2023_VTBI_2024_2026'!N31</f>
        <v>-3175.5986342391116</v>
      </c>
      <c r="O31" s="57">
        <f>'12.02.2024._SP_2024_2028'!O31-'13.06.2023_VTBI_2024_2026'!O31</f>
        <v>-3808.0859173733625</v>
      </c>
      <c r="P31" s="57">
        <f>'12.02.2024._SP_2024_2028'!P31-'13.06.2023_VTBI_2024_2026'!P31</f>
        <v>-4324.0889168286194</v>
      </c>
      <c r="Q31" s="58">
        <f>'12.02.2024._SP_2024_2028'!Q31-'13.06.2023_VTBI_2024_2026'!Q31</f>
        <v>32630.428937306922</v>
      </c>
      <c r="R31" s="58">
        <f>'12.02.2024._SP_2024_2028'!R31-'13.06.2023_VTBI_2024_2026'!R31</f>
        <v>35033.030278885984</v>
      </c>
    </row>
    <row r="32" spans="1:18" x14ac:dyDescent="0.2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57">
        <f>'12.02.2024._SP_2024_2028'!E32-'13.06.2023_VTBI_2024_2026'!E32</f>
        <v>11.506000000001222</v>
      </c>
      <c r="F32" s="57">
        <f>'12.02.2024._SP_2024_2028'!F32-'13.06.2023_VTBI_2024_2026'!F32</f>
        <v>11.625</v>
      </c>
      <c r="G32" s="57">
        <f>'12.02.2024._SP_2024_2028'!G32-'13.06.2023_VTBI_2024_2026'!G32</f>
        <v>11.713999999999942</v>
      </c>
      <c r="H32" s="57">
        <f>'12.02.2024._SP_2024_2028'!H32-'13.06.2023_VTBI_2024_2026'!H32</f>
        <v>11.817999999999302</v>
      </c>
      <c r="I32" s="57">
        <f>'12.02.2024._SP_2024_2028'!I32-'13.06.2023_VTBI_2024_2026'!I32</f>
        <v>11.930000000000291</v>
      </c>
      <c r="J32" s="57">
        <f>'12.02.2024._SP_2024_2028'!J32-'13.06.2023_VTBI_2024_2026'!J32</f>
        <v>46.067999999999302</v>
      </c>
      <c r="K32" s="57">
        <f>'12.02.2024._SP_2024_2028'!K32-'13.06.2023_VTBI_2024_2026'!K32</f>
        <v>50.438999999998487</v>
      </c>
      <c r="L32" s="57">
        <f>'12.02.2024._SP_2024_2028'!L32-'13.06.2023_VTBI_2024_2026'!L32</f>
        <v>-20.75</v>
      </c>
      <c r="M32" s="57">
        <f>'12.02.2024._SP_2024_2028'!M32-'13.06.2023_VTBI_2024_2026'!M32</f>
        <v>-1455.6162166788126</v>
      </c>
      <c r="N32" s="57">
        <f>'12.02.2024._SP_2024_2028'!N32-'13.06.2023_VTBI_2024_2026'!N32</f>
        <v>-2802.0433207593705</v>
      </c>
      <c r="O32" s="57">
        <f>'12.02.2024._SP_2024_2028'!O32-'13.06.2023_VTBI_2024_2026'!O32</f>
        <v>-3057.7780228217016</v>
      </c>
      <c r="P32" s="57">
        <f>'12.02.2024._SP_2024_2028'!P32-'13.06.2023_VTBI_2024_2026'!P32</f>
        <v>-3579.6302104388633</v>
      </c>
      <c r="Q32" s="58">
        <f>'12.02.2024._SP_2024_2028'!Q32-'13.06.2023_VTBI_2024_2026'!Q32</f>
        <v>34598.824980641344</v>
      </c>
      <c r="R32" s="58">
        <f>'12.02.2024._SP_2024_2028'!R32-'13.06.2023_VTBI_2024_2026'!R32</f>
        <v>37058.05314326704</v>
      </c>
    </row>
    <row r="33" spans="1:18" x14ac:dyDescent="0.25">
      <c r="A33" s="31"/>
      <c r="B33" s="12" t="s">
        <v>61</v>
      </c>
      <c r="C33" s="12" t="s">
        <v>62</v>
      </c>
      <c r="D33" s="13"/>
      <c r="E33" s="20">
        <v>2015</v>
      </c>
      <c r="F33" s="20">
        <v>2016</v>
      </c>
      <c r="G33" s="20">
        <v>2017</v>
      </c>
      <c r="H33" s="20">
        <v>2018</v>
      </c>
      <c r="I33" s="20">
        <v>2019</v>
      </c>
      <c r="J33" s="20">
        <v>2020</v>
      </c>
      <c r="K33" s="20">
        <v>2021</v>
      </c>
      <c r="L33" s="20">
        <v>2022</v>
      </c>
      <c r="M33" s="20">
        <v>2023</v>
      </c>
      <c r="N33" s="20">
        <v>2024</v>
      </c>
      <c r="O33" s="20">
        <v>2025</v>
      </c>
      <c r="P33" s="56">
        <v>2026</v>
      </c>
      <c r="Q33" s="20">
        <v>2027</v>
      </c>
      <c r="R33" s="20">
        <v>2028</v>
      </c>
    </row>
    <row r="34" spans="1:18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57">
        <f>'12.02.2024._SP_2024_2028'!E34-'13.06.2023_VTBI_2024_2026'!E34</f>
        <v>0</v>
      </c>
      <c r="F34" s="57">
        <f>'12.02.2024._SP_2024_2028'!F34-'13.06.2023_VTBI_2024_2026'!F34</f>
        <v>0</v>
      </c>
      <c r="G34" s="57">
        <f>'12.02.2024._SP_2024_2028'!G34-'13.06.2023_VTBI_2024_2026'!G34</f>
        <v>0</v>
      </c>
      <c r="H34" s="57">
        <f>'12.02.2024._SP_2024_2028'!H34-'13.06.2023_VTBI_2024_2026'!H34</f>
        <v>1.3339891995940434E-3</v>
      </c>
      <c r="I34" s="57">
        <f>'12.02.2024._SP_2024_2028'!I34-'13.06.2023_VTBI_2024_2026'!I34</f>
        <v>1.6610541514370283</v>
      </c>
      <c r="J34" s="57">
        <f>'12.02.2024._SP_2024_2028'!J34-'13.06.2023_VTBI_2024_2026'!J34</f>
        <v>1.0984261734352714</v>
      </c>
      <c r="K34" s="57">
        <f>'12.02.2024._SP_2024_2028'!K34-'13.06.2023_VTBI_2024_2026'!K34</f>
        <v>-2.7450133385301143</v>
      </c>
      <c r="L34" s="57">
        <f>'12.02.2024._SP_2024_2028'!L34-'13.06.2023_VTBI_2024_2026'!L34</f>
        <v>-0.30767897295747559</v>
      </c>
      <c r="M34" s="57">
        <f>'12.02.2024._SP_2024_2028'!M34-'13.06.2023_VTBI_2024_2026'!M34</f>
        <v>-4.7161734670920481</v>
      </c>
      <c r="N34" s="57">
        <f>'12.02.2024._SP_2024_2028'!N34-'13.06.2023_VTBI_2024_2026'!N34</f>
        <v>-0.24404379378871965</v>
      </c>
      <c r="O34" s="57">
        <f>'12.02.2024._SP_2024_2028'!O34-'13.06.2023_VTBI_2024_2026'!O34</f>
        <v>-0.11297094233626126</v>
      </c>
      <c r="P34" s="57">
        <f>'12.02.2024._SP_2024_2028'!P34-'13.06.2023_VTBI_2024_2026'!P34</f>
        <v>-5.6537594239429723E-2</v>
      </c>
      <c r="Q34" s="58">
        <f>'12.02.2024._SP_2024_2028'!Q34-'13.06.2023_VTBI_2024_2026'!Q34</f>
        <v>2.699993240412212</v>
      </c>
      <c r="R34" s="58">
        <f>'12.02.2024._SP_2024_2028'!R34-'13.06.2023_VTBI_2024_2026'!R34</f>
        <v>2.6999979499673117</v>
      </c>
    </row>
    <row r="35" spans="1:18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57">
        <f>'12.02.2024._SP_2024_2028'!E35-'13.06.2023_VTBI_2024_2026'!E35</f>
        <v>-6.3159899091644434E-2</v>
      </c>
      <c r="F35" s="57">
        <f>'12.02.2024._SP_2024_2028'!F35-'13.06.2023_VTBI_2024_2026'!F35</f>
        <v>-4.219740833617891E-2</v>
      </c>
      <c r="G35" s="57">
        <f>'12.02.2024._SP_2024_2028'!G35-'13.06.2023_VTBI_2024_2026'!G35</f>
        <v>2.3552898166826708E-2</v>
      </c>
      <c r="H35" s="57">
        <f>'12.02.2024._SP_2024_2028'!H35-'13.06.2023_VTBI_2024_2026'!H35</f>
        <v>1.5448692923911267E-2</v>
      </c>
      <c r="I35" s="57">
        <f>'12.02.2024._SP_2024_2028'!I35-'13.06.2023_VTBI_2024_2026'!I35</f>
        <v>0.29575271797678226</v>
      </c>
      <c r="J35" s="57">
        <f>'12.02.2024._SP_2024_2028'!J35-'13.06.2023_VTBI_2024_2026'!J35</f>
        <v>-0.83743489771229918</v>
      </c>
      <c r="K35" s="57">
        <f>'12.02.2024._SP_2024_2028'!K35-'13.06.2023_VTBI_2024_2026'!K35</f>
        <v>-5.4820820011059368E-2</v>
      </c>
      <c r="L35" s="57">
        <f>'12.02.2024._SP_2024_2028'!L35-'13.06.2023_VTBI_2024_2026'!L35</f>
        <v>0.7515103591461525</v>
      </c>
      <c r="M35" s="57">
        <f>'12.02.2024._SP_2024_2028'!M35-'13.06.2023_VTBI_2024_2026'!M35</f>
        <v>-1.4000000000000004</v>
      </c>
      <c r="N35" s="57">
        <f>'12.02.2024._SP_2024_2028'!N35-'13.06.2023_VTBI_2024_2026'!N35</f>
        <v>-0.60000000000000009</v>
      </c>
      <c r="O35" s="57">
        <f>'12.02.2024._SP_2024_2028'!O35-'13.06.2023_VTBI_2024_2026'!O35</f>
        <v>0</v>
      </c>
      <c r="P35" s="57">
        <f>'12.02.2024._SP_2024_2028'!P35-'13.06.2023_VTBI_2024_2026'!P35</f>
        <v>0.20000000000000018</v>
      </c>
      <c r="Q35" s="58">
        <f>'12.02.2024._SP_2024_2028'!Q35-'13.06.2023_VTBI_2024_2026'!Q35</f>
        <v>2.5</v>
      </c>
      <c r="R35" s="58">
        <f>'12.02.2024._SP_2024_2028'!R35-'13.06.2023_VTBI_2024_2026'!R35</f>
        <v>2.5</v>
      </c>
    </row>
    <row r="36" spans="1:18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57">
        <f>'12.02.2024._SP_2024_2028'!E36-'13.06.2023_VTBI_2024_2026'!E36</f>
        <v>0.45697734319843164</v>
      </c>
      <c r="F36" s="57">
        <f>'12.02.2024._SP_2024_2028'!F36-'13.06.2023_VTBI_2024_2026'!F36</f>
        <v>0.15959108863188476</v>
      </c>
      <c r="G36" s="57">
        <f>'12.02.2024._SP_2024_2028'!G36-'13.06.2023_VTBI_2024_2026'!G36</f>
        <v>-0.10868685594037686</v>
      </c>
      <c r="H36" s="57">
        <f>'12.02.2024._SP_2024_2028'!H36-'13.06.2023_VTBI_2024_2026'!H36</f>
        <v>-4.624040988326783E-2</v>
      </c>
      <c r="I36" s="57">
        <f>'12.02.2024._SP_2024_2028'!I36-'13.06.2023_VTBI_2024_2026'!I36</f>
        <v>-1.8890250163400708</v>
      </c>
      <c r="J36" s="57">
        <f>'12.02.2024._SP_2024_2028'!J36-'13.06.2023_VTBI_2024_2026'!J36</f>
        <v>1.0841974875419993</v>
      </c>
      <c r="K36" s="57">
        <f>'12.02.2024._SP_2024_2028'!K36-'13.06.2023_VTBI_2024_2026'!K36</f>
        <v>0.79742981454046458</v>
      </c>
      <c r="L36" s="57">
        <f>'12.02.2024._SP_2024_2028'!L36-'13.06.2023_VTBI_2024_2026'!L36</f>
        <v>-1.050062111086433</v>
      </c>
      <c r="M36" s="57">
        <f>'12.02.2024._SP_2024_2028'!M36-'13.06.2023_VTBI_2024_2026'!M36</f>
        <v>-4.7610832138460069</v>
      </c>
      <c r="N36" s="57">
        <f>'12.02.2024._SP_2024_2028'!N36-'13.06.2023_VTBI_2024_2026'!N36</f>
        <v>-2.5203691760176383</v>
      </c>
      <c r="O36" s="57">
        <f>'12.02.2024._SP_2024_2028'!O36-'13.06.2023_VTBI_2024_2026'!O36</f>
        <v>0.83581467752249239</v>
      </c>
      <c r="P36" s="57">
        <f>'12.02.2024._SP_2024_2028'!P36-'13.06.2023_VTBI_2024_2026'!P36</f>
        <v>-0.29953454938211621</v>
      </c>
      <c r="Q36" s="58">
        <f>'12.02.2024._SP_2024_2028'!Q36-'13.06.2023_VTBI_2024_2026'!Q36</f>
        <v>0.48543689320388239</v>
      </c>
      <c r="R36" s="58">
        <f>'12.02.2024._SP_2024_2028'!R36-'13.06.2023_VTBI_2024_2026'!R36</f>
        <v>0.48543689320385397</v>
      </c>
    </row>
    <row r="37" spans="1:18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57">
        <f>'12.02.2024._SP_2024_2028'!E37-'13.06.2023_VTBI_2024_2026'!E37</f>
        <v>-0.13780148976343298</v>
      </c>
      <c r="F37" s="57">
        <f>'12.02.2024._SP_2024_2028'!F37-'13.06.2023_VTBI_2024_2026'!F37</f>
        <v>-6.9788519695350715E-3</v>
      </c>
      <c r="G37" s="57">
        <f>'12.02.2024._SP_2024_2028'!G37-'13.06.2023_VTBI_2024_2026'!G37</f>
        <v>3.5432911118704169E-2</v>
      </c>
      <c r="H37" s="57">
        <f>'12.02.2024._SP_2024_2028'!H37-'13.06.2023_VTBI_2024_2026'!H37</f>
        <v>3.0101771633141539E-2</v>
      </c>
      <c r="I37" s="57">
        <f>'12.02.2024._SP_2024_2028'!I37-'13.06.2023_VTBI_2024_2026'!I37</f>
        <v>6.2857568536407484</v>
      </c>
      <c r="J37" s="57">
        <f>'12.02.2024._SP_2024_2028'!J37-'13.06.2023_VTBI_2024_2026'!J37</f>
        <v>7.0242874207546322</v>
      </c>
      <c r="K37" s="57">
        <f>'12.02.2024._SP_2024_2028'!K37-'13.06.2023_VTBI_2024_2026'!K37</f>
        <v>-3.4990956252402299</v>
      </c>
      <c r="L37" s="57">
        <f>'12.02.2024._SP_2024_2028'!L37-'13.06.2023_VTBI_2024_2026'!L37</f>
        <v>0.15666842611412335</v>
      </c>
      <c r="M37" s="57">
        <f>'12.02.2024._SP_2024_2028'!M37-'13.06.2023_VTBI_2024_2026'!M37</f>
        <v>-9.9774708920633799</v>
      </c>
      <c r="N37" s="57">
        <f>'12.02.2024._SP_2024_2028'!N37-'13.06.2023_VTBI_2024_2026'!N37</f>
        <v>0.62785574782202835</v>
      </c>
      <c r="O37" s="57">
        <f>'12.02.2024._SP_2024_2028'!O37-'13.06.2023_VTBI_2024_2026'!O37</f>
        <v>-3.0675133906310492E-5</v>
      </c>
      <c r="P37" s="57">
        <f>'12.02.2024._SP_2024_2028'!P37-'13.06.2023_VTBI_2024_2026'!P37</f>
        <v>-0.37242800759598227</v>
      </c>
      <c r="Q37" s="58">
        <f>'12.02.2024._SP_2024_2028'!Q37-'13.06.2023_VTBI_2024_2026'!Q37</f>
        <v>3.8151007991460655</v>
      </c>
      <c r="R37" s="58">
        <f>'12.02.2024._SP_2024_2028'!R37-'13.06.2023_VTBI_2024_2026'!R37</f>
        <v>3.7586113482012027</v>
      </c>
    </row>
    <row r="38" spans="1:18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57">
        <f>'12.02.2024._SP_2024_2028'!E38-'13.06.2023_VTBI_2024_2026'!E38</f>
        <v>0</v>
      </c>
      <c r="F38" s="57">
        <f>'12.02.2024._SP_2024_2028'!F38-'13.06.2023_VTBI_2024_2026'!F38</f>
        <v>2.0286242929046239E-5</v>
      </c>
      <c r="G38" s="57">
        <f>'12.02.2024._SP_2024_2028'!G38-'13.06.2023_VTBI_2024_2026'!G38</f>
        <v>-2.0790979078810778E-5</v>
      </c>
      <c r="H38" s="57">
        <f>'12.02.2024._SP_2024_2028'!H38-'13.06.2023_VTBI_2024_2026'!H38</f>
        <v>0</v>
      </c>
      <c r="I38" s="57">
        <f>'12.02.2024._SP_2024_2028'!I38-'13.06.2023_VTBI_2024_2026'!I38</f>
        <v>-8.0528963579666879E-2</v>
      </c>
      <c r="J38" s="57">
        <f>'12.02.2024._SP_2024_2028'!J38-'13.06.2023_VTBI_2024_2026'!J38</f>
        <v>1.2696259566758528</v>
      </c>
      <c r="K38" s="57">
        <f>'12.02.2024._SP_2024_2028'!K38-'13.06.2023_VTBI_2024_2026'!K38</f>
        <v>-1.0032014836789216</v>
      </c>
      <c r="L38" s="57">
        <f>'12.02.2024._SP_2024_2028'!L38-'13.06.2023_VTBI_2024_2026'!L38</f>
        <v>3.1585920392203093E-2</v>
      </c>
      <c r="M38" s="57">
        <f>'12.02.2024._SP_2024_2028'!M38-'13.06.2023_VTBI_2024_2026'!M38</f>
        <v>-1.7000000000000002</v>
      </c>
      <c r="N38" s="57">
        <f>'12.02.2024._SP_2024_2028'!N38-'13.06.2023_VTBI_2024_2026'!N38</f>
        <v>5.2669526148700463E-2</v>
      </c>
      <c r="O38" s="57">
        <f>'12.02.2024._SP_2024_2028'!O38-'13.06.2023_VTBI_2024_2026'!O38</f>
        <v>1.2274825851691489</v>
      </c>
      <c r="P38" s="57">
        <f>'12.02.2024._SP_2024_2028'!P38-'13.06.2023_VTBI_2024_2026'!P38</f>
        <v>-1.2999999999999998</v>
      </c>
      <c r="Q38" s="58">
        <f>'12.02.2024._SP_2024_2028'!Q38-'13.06.2023_VTBI_2024_2026'!Q38</f>
        <v>2</v>
      </c>
      <c r="R38" s="58">
        <f>'12.02.2024._SP_2024_2028'!R38-'13.06.2023_VTBI_2024_2026'!R38</f>
        <v>2</v>
      </c>
    </row>
    <row r="39" spans="1:18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61" t="s">
        <v>58</v>
      </c>
      <c r="F39" s="61" t="s">
        <v>58</v>
      </c>
      <c r="G39" s="61" t="s">
        <v>58</v>
      </c>
      <c r="H39" s="61" t="s">
        <v>58</v>
      </c>
      <c r="I39" s="61" t="s">
        <v>58</v>
      </c>
      <c r="J39" s="61" t="s">
        <v>58</v>
      </c>
      <c r="K39" s="61" t="s">
        <v>58</v>
      </c>
      <c r="L39" s="61" t="s">
        <v>58</v>
      </c>
      <c r="M39" s="61" t="s">
        <v>58</v>
      </c>
      <c r="N39" s="61" t="s">
        <v>58</v>
      </c>
      <c r="O39" s="61" t="s">
        <v>58</v>
      </c>
      <c r="P39" s="61" t="s">
        <v>58</v>
      </c>
      <c r="Q39" s="62" t="s">
        <v>58</v>
      </c>
      <c r="R39" s="62" t="s">
        <v>58</v>
      </c>
    </row>
    <row r="40" spans="1:18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57">
        <f>'12.02.2024._SP_2024_2028'!E40-'13.06.2023_VTBI_2024_2026'!E40</f>
        <v>0</v>
      </c>
      <c r="F40" s="57">
        <f>'12.02.2024._SP_2024_2028'!F40-'13.06.2023_VTBI_2024_2026'!F40</f>
        <v>0</v>
      </c>
      <c r="G40" s="57">
        <f>'12.02.2024._SP_2024_2028'!G40-'13.06.2023_VTBI_2024_2026'!G40</f>
        <v>0</v>
      </c>
      <c r="H40" s="57">
        <f>'12.02.2024._SP_2024_2028'!H40-'13.06.2023_VTBI_2024_2026'!H40</f>
        <v>0</v>
      </c>
      <c r="I40" s="57">
        <f>'12.02.2024._SP_2024_2028'!I40-'13.06.2023_VTBI_2024_2026'!I40</f>
        <v>0.83963986249111144</v>
      </c>
      <c r="J40" s="57">
        <f>'12.02.2024._SP_2024_2028'!J40-'13.06.2023_VTBI_2024_2026'!J40</f>
        <v>0.10049061737869636</v>
      </c>
      <c r="K40" s="57">
        <f>'12.02.2024._SP_2024_2028'!K40-'13.06.2023_VTBI_2024_2026'!K40</f>
        <v>-3.2836716879872796</v>
      </c>
      <c r="L40" s="57">
        <f>'12.02.2024._SP_2024_2028'!L40-'13.06.2023_VTBI_2024_2026'!L40</f>
        <v>-4.0803744350725424E-2</v>
      </c>
      <c r="M40" s="57">
        <f>'12.02.2024._SP_2024_2028'!M40-'13.06.2023_VTBI_2024_2026'!M40</f>
        <v>-3.6971012367233103E-2</v>
      </c>
      <c r="N40" s="57">
        <f>'12.02.2024._SP_2024_2028'!N40-'13.06.2023_VTBI_2024_2026'!N40</f>
        <v>-2.1432520218386255</v>
      </c>
      <c r="O40" s="57">
        <f>'12.02.2024._SP_2024_2028'!O40-'13.06.2023_VTBI_2024_2026'!O40</f>
        <v>-0.59827315792729596</v>
      </c>
      <c r="P40" s="57">
        <f>'12.02.2024._SP_2024_2028'!P40-'13.06.2023_VTBI_2024_2026'!P40</f>
        <v>0.20157084335914988</v>
      </c>
      <c r="Q40" s="58">
        <f>'12.02.2024._SP_2024_2028'!Q40-'13.06.2023_VTBI_2024_2026'!Q40</f>
        <v>3.2337212057823916</v>
      </c>
      <c r="R40" s="58">
        <f>'12.02.2024._SP_2024_2028'!R40-'13.06.2023_VTBI_2024_2026'!R40</f>
        <v>3.2337212057823916</v>
      </c>
    </row>
    <row r="41" spans="1:18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57">
        <f>'12.02.2024._SP_2024_2028'!E41-'13.06.2023_VTBI_2024_2026'!E41</f>
        <v>5.5410063627476802E-3</v>
      </c>
      <c r="F41" s="57">
        <f>'12.02.2024._SP_2024_2028'!F41-'13.06.2023_VTBI_2024_2026'!F41</f>
        <v>9.1444238847770976E-5</v>
      </c>
      <c r="G41" s="57">
        <f>'12.02.2024._SP_2024_2028'!G41-'13.06.2023_VTBI_2024_2026'!G41</f>
        <v>-1.8822338923030202E-3</v>
      </c>
      <c r="H41" s="57">
        <f>'12.02.2024._SP_2024_2028'!H41-'13.06.2023_VTBI_2024_2026'!H41</f>
        <v>-1.342457072141201E-3</v>
      </c>
      <c r="I41" s="57">
        <f>'12.02.2024._SP_2024_2028'!I41-'13.06.2023_VTBI_2024_2026'!I41</f>
        <v>0.84462260007330769</v>
      </c>
      <c r="J41" s="57">
        <f>'12.02.2024._SP_2024_2028'!J41-'13.06.2023_VTBI_2024_2026'!J41</f>
        <v>0.98387447148134299</v>
      </c>
      <c r="K41" s="57">
        <f>'12.02.2024._SP_2024_2028'!K41-'13.06.2023_VTBI_2024_2026'!K41</f>
        <v>0.14270087525508757</v>
      </c>
      <c r="L41" s="57">
        <f>'12.02.2024._SP_2024_2028'!L41-'13.06.2023_VTBI_2024_2026'!L41</f>
        <v>0.27318363542758561</v>
      </c>
      <c r="M41" s="57">
        <f>'12.02.2024._SP_2024_2028'!M41-'13.06.2023_VTBI_2024_2026'!M41</f>
        <v>-0.31563468581470389</v>
      </c>
      <c r="N41" s="57">
        <f>'12.02.2024._SP_2024_2028'!N41-'13.06.2023_VTBI_2024_2026'!N41</f>
        <v>-2.9</v>
      </c>
      <c r="O41" s="57">
        <f>'12.02.2024._SP_2024_2028'!O41-'13.06.2023_VTBI_2024_2026'!O41</f>
        <v>-0.39999999999999991</v>
      </c>
      <c r="P41" s="57">
        <f>'12.02.2024._SP_2024_2028'!P41-'13.06.2023_VTBI_2024_2026'!P41</f>
        <v>0.11945715569792048</v>
      </c>
      <c r="Q41" s="58">
        <f>'12.02.2024._SP_2024_2028'!Q41-'13.06.2023_VTBI_2024_2026'!Q41</f>
        <v>3</v>
      </c>
      <c r="R41" s="58">
        <f>'12.02.2024._SP_2024_2028'!R41-'13.06.2023_VTBI_2024_2026'!R41</f>
        <v>3</v>
      </c>
    </row>
    <row r="42" spans="1:18" x14ac:dyDescent="0.25">
      <c r="A42" s="11"/>
      <c r="B42" s="12" t="s">
        <v>79</v>
      </c>
      <c r="C42" s="12" t="s">
        <v>80</v>
      </c>
      <c r="D42" s="13"/>
      <c r="E42" s="20">
        <v>2015</v>
      </c>
      <c r="F42" s="20">
        <v>2016</v>
      </c>
      <c r="G42" s="20">
        <v>2017</v>
      </c>
      <c r="H42" s="20">
        <v>2018</v>
      </c>
      <c r="I42" s="20">
        <v>2019</v>
      </c>
      <c r="J42" s="20">
        <v>2020</v>
      </c>
      <c r="K42" s="20">
        <v>2021</v>
      </c>
      <c r="L42" s="20">
        <v>2022</v>
      </c>
      <c r="M42" s="20">
        <v>2023</v>
      </c>
      <c r="N42" s="20">
        <v>2024</v>
      </c>
      <c r="O42" s="20">
        <v>2025</v>
      </c>
      <c r="P42" s="56">
        <v>2026</v>
      </c>
      <c r="Q42" s="20">
        <v>2027</v>
      </c>
      <c r="R42" s="20">
        <v>2028</v>
      </c>
    </row>
    <row r="43" spans="1:18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57">
        <f>'12.02.2024._SP_2024_2028'!E43-'13.06.2023_VTBI_2024_2026'!E43</f>
        <v>0.10848453947340486</v>
      </c>
      <c r="F43" s="57">
        <f>'12.02.2024._SP_2024_2028'!F43-'13.06.2023_VTBI_2024_2026'!F43</f>
        <v>7.6794331919020742E-2</v>
      </c>
      <c r="G43" s="57">
        <f>'12.02.2024._SP_2024_2028'!G43-'13.06.2023_VTBI_2024_2026'!G43</f>
        <v>-1.2840826034829389E-2</v>
      </c>
      <c r="H43" s="57">
        <f>'12.02.2024._SP_2024_2028'!H43-'13.06.2023_VTBI_2024_2026'!H43</f>
        <v>-7.0803624990567471E-4</v>
      </c>
      <c r="I43" s="57">
        <f>'12.02.2024._SP_2024_2028'!I43-'13.06.2023_VTBI_2024_2026'!I43</f>
        <v>-0.11023953140989354</v>
      </c>
      <c r="J43" s="57">
        <f>'12.02.2024._SP_2024_2028'!J43-'13.06.2023_VTBI_2024_2026'!J43</f>
        <v>8.4519524507638888E-2</v>
      </c>
      <c r="K43" s="57">
        <f>'12.02.2024._SP_2024_2028'!K43-'13.06.2023_VTBI_2024_2026'!K43</f>
        <v>-0.32000116401522849</v>
      </c>
      <c r="L43" s="57">
        <f>'12.02.2024._SP_2024_2028'!L43-'13.06.2023_VTBI_2024_2026'!L43</f>
        <v>-1.2037961620807116</v>
      </c>
      <c r="M43" s="57">
        <f>'12.02.2024._SP_2024_2028'!M43-'13.06.2023_VTBI_2024_2026'!M43</f>
        <v>-1.5217975383970843</v>
      </c>
      <c r="N43" s="57">
        <f>'12.02.2024._SP_2024_2028'!N43-'13.06.2023_VTBI_2024_2026'!N43</f>
        <v>-0.46207096581066365</v>
      </c>
      <c r="O43" s="57">
        <f>'12.02.2024._SP_2024_2028'!O43-'13.06.2023_VTBI_2024_2026'!O43</f>
        <v>-1.0149881276610779</v>
      </c>
      <c r="P43" s="57">
        <f>'12.02.2024._SP_2024_2028'!P43-'13.06.2023_VTBI_2024_2026'!P43</f>
        <v>-0.74140280837071537</v>
      </c>
      <c r="Q43" s="58">
        <f>'12.02.2024._SP_2024_2028'!Q43-'13.06.2023_VTBI_2024_2026'!Q43</f>
        <v>1.5112924998712449</v>
      </c>
      <c r="R43" s="58">
        <f>'12.02.2024._SP_2024_2028'!R43-'13.06.2023_VTBI_2024_2026'!R43</f>
        <v>1.5141781970760599</v>
      </c>
    </row>
    <row r="44" spans="1:18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57">
        <f>'12.02.2024._SP_2024_2028'!E44-'13.06.2023_VTBI_2024_2026'!E44</f>
        <v>-0.23537255518717431</v>
      </c>
      <c r="F44" s="57">
        <f>'12.02.2024._SP_2024_2028'!F44-'13.06.2023_VTBI_2024_2026'!F44</f>
        <v>-4.8909076894692038E-2</v>
      </c>
      <c r="G44" s="57">
        <f>'12.02.2024._SP_2024_2028'!G44-'13.06.2023_VTBI_2024_2026'!G44</f>
        <v>1.8164004381784116E-2</v>
      </c>
      <c r="H44" s="57">
        <f>'12.02.2024._SP_2024_2028'!H44-'13.06.2023_VTBI_2024_2026'!H44</f>
        <v>2.5589353597557096E-3</v>
      </c>
      <c r="I44" s="57">
        <f>'12.02.2024._SP_2024_2028'!I44-'13.06.2023_VTBI_2024_2026'!I44</f>
        <v>0.28057769780315955</v>
      </c>
      <c r="J44" s="57">
        <f>'12.02.2024._SP_2024_2028'!J44-'13.06.2023_VTBI_2024_2026'!J44</f>
        <v>-4.520129958280894E-2</v>
      </c>
      <c r="K44" s="57">
        <f>'12.02.2024._SP_2024_2028'!K44-'13.06.2023_VTBI_2024_2026'!K44</f>
        <v>-0.15686227919993445</v>
      </c>
      <c r="L44" s="57">
        <f>'12.02.2024._SP_2024_2028'!L44-'13.06.2023_VTBI_2024_2026'!L44</f>
        <v>-1.1272714776935366E-3</v>
      </c>
      <c r="M44" s="57">
        <f>'12.02.2024._SP_2024_2028'!M44-'13.06.2023_VTBI_2024_2026'!M44</f>
        <v>0.3250021257060498</v>
      </c>
      <c r="N44" s="57">
        <f>'12.02.2024._SP_2024_2028'!N44-'13.06.2023_VTBI_2024_2026'!N44</f>
        <v>0.96134990846056845</v>
      </c>
      <c r="O44" s="57">
        <f>'12.02.2024._SP_2024_2028'!O44-'13.06.2023_VTBI_2024_2026'!O44</f>
        <v>1.2266495140761733</v>
      </c>
      <c r="P44" s="57">
        <f>'12.02.2024._SP_2024_2028'!P44-'13.06.2023_VTBI_2024_2026'!P44</f>
        <v>0.57904789177107796</v>
      </c>
      <c r="Q44" s="58">
        <f>'12.02.2024._SP_2024_2028'!Q44-'13.06.2023_VTBI_2024_2026'!Q44</f>
        <v>0.66196719764727852</v>
      </c>
      <c r="R44" s="58">
        <f>'12.02.2024._SP_2024_2028'!R44-'13.06.2023_VTBI_2024_2026'!R44</f>
        <v>0.66646644729478877</v>
      </c>
    </row>
    <row r="45" spans="1:18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57">
        <f>'12.02.2024._SP_2024_2028'!E45-'13.06.2023_VTBI_2024_2026'!E45</f>
        <v>0.12416956057420614</v>
      </c>
      <c r="F45" s="57">
        <f>'12.02.2024._SP_2024_2028'!F45-'13.06.2023_VTBI_2024_2026'!F45</f>
        <v>-2.5142309623517406E-2</v>
      </c>
      <c r="G45" s="57">
        <f>'12.02.2024._SP_2024_2028'!G45-'13.06.2023_VTBI_2024_2026'!G45</f>
        <v>-5.0766980948893092E-3</v>
      </c>
      <c r="H45" s="57">
        <f>'12.02.2024._SP_2024_2028'!H45-'13.06.2023_VTBI_2024_2026'!H45</f>
        <v>-2.4357986206178239E-3</v>
      </c>
      <c r="I45" s="57">
        <f>'12.02.2024._SP_2024_2028'!I45-'13.06.2023_VTBI_2024_2026'!I45</f>
        <v>-2.2009236394948166</v>
      </c>
      <c r="J45" s="57">
        <f>'12.02.2024._SP_2024_2028'!J45-'13.06.2023_VTBI_2024_2026'!J45</f>
        <v>-2.2591384356110491</v>
      </c>
      <c r="K45" s="57">
        <f>'12.02.2024._SP_2024_2028'!K45-'13.06.2023_VTBI_2024_2026'!K45</f>
        <v>0.77893081974347478</v>
      </c>
      <c r="L45" s="57">
        <f>'12.02.2024._SP_2024_2028'!L45-'13.06.2023_VTBI_2024_2026'!L45</f>
        <v>0.24864941517468359</v>
      </c>
      <c r="M45" s="57">
        <f>'12.02.2024._SP_2024_2028'!M45-'13.06.2023_VTBI_2024_2026'!M45</f>
        <v>0.25653413395477931</v>
      </c>
      <c r="N45" s="57">
        <f>'12.02.2024._SP_2024_2028'!N45-'13.06.2023_VTBI_2024_2026'!N45</f>
        <v>0.17932839089901509</v>
      </c>
      <c r="O45" s="57">
        <f>'12.02.2024._SP_2024_2028'!O45-'13.06.2023_VTBI_2024_2026'!O45</f>
        <v>0.36642092434307116</v>
      </c>
      <c r="P45" s="57">
        <f>'12.02.2024._SP_2024_2028'!P45-'13.06.2023_VTBI_2024_2026'!P45</f>
        <v>-0.50894909331453275</v>
      </c>
      <c r="Q45" s="58">
        <f>'12.02.2024._SP_2024_2028'!Q45-'13.06.2023_VTBI_2024_2026'!Q45</f>
        <v>0.69659158675163024</v>
      </c>
      <c r="R45" s="58">
        <f>'12.02.2024._SP_2024_2028'!R45-'13.06.2023_VTBI_2024_2026'!R45</f>
        <v>0.6997774023534028</v>
      </c>
    </row>
    <row r="46" spans="1:18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57">
        <f>'12.02.2024._SP_2024_2028'!E46-'13.06.2023_VTBI_2024_2026'!E46</f>
        <v>0</v>
      </c>
      <c r="F46" s="57">
        <f>'12.02.2024._SP_2024_2028'!F46-'13.06.2023_VTBI_2024_2026'!F46</f>
        <v>0</v>
      </c>
      <c r="G46" s="57">
        <f>'12.02.2024._SP_2024_2028'!G46-'13.06.2023_VTBI_2024_2026'!G46</f>
        <v>0</v>
      </c>
      <c r="H46" s="57">
        <f>'12.02.2024._SP_2024_2028'!H46-'13.06.2023_VTBI_2024_2026'!H46</f>
        <v>0</v>
      </c>
      <c r="I46" s="57">
        <f>'12.02.2024._SP_2024_2028'!I46-'13.06.2023_VTBI_2024_2026'!I46</f>
        <v>-1.2357666503573213</v>
      </c>
      <c r="J46" s="57">
        <f>'12.02.2024._SP_2024_2028'!J46-'13.06.2023_VTBI_2024_2026'!J46</f>
        <v>0.11195725437388054</v>
      </c>
      <c r="K46" s="57">
        <f>'12.02.2024._SP_2024_2028'!K46-'13.06.2023_VTBI_2024_2026'!K46</f>
        <v>0.98979524793645857</v>
      </c>
      <c r="L46" s="57">
        <f>'12.02.2024._SP_2024_2028'!L46-'13.06.2023_VTBI_2024_2026'!L46</f>
        <v>-3.8844448246964591E-2</v>
      </c>
      <c r="M46" s="57">
        <f>'12.02.2024._SP_2024_2028'!M46-'13.06.2023_VTBI_2024_2026'!M46</f>
        <v>-8.496950557029459E-2</v>
      </c>
      <c r="N46" s="57">
        <f>'12.02.2024._SP_2024_2028'!N46-'13.06.2023_VTBI_2024_2026'!N46</f>
        <v>0.1840467325224131</v>
      </c>
      <c r="O46" s="57">
        <f>'12.02.2024._SP_2024_2028'!O46-'13.06.2023_VTBI_2024_2026'!O46</f>
        <v>0.33088335499171451</v>
      </c>
      <c r="P46" s="57">
        <f>'12.02.2024._SP_2024_2028'!P46-'13.06.2023_VTBI_2024_2026'!P46</f>
        <v>-0.51251117506651589</v>
      </c>
      <c r="Q46" s="58">
        <f>'12.02.2024._SP_2024_2028'!Q46-'13.06.2023_VTBI_2024_2026'!Q46</f>
        <v>0.69659158675162902</v>
      </c>
      <c r="R46" s="58">
        <f>'12.02.2024._SP_2024_2028'!R46-'13.06.2023_VTBI_2024_2026'!R46</f>
        <v>0.69977740235340236</v>
      </c>
    </row>
    <row r="47" spans="1:18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57">
        <f>'12.02.2024._SP_2024_2028'!E47-'13.06.2023_VTBI_2024_2026'!E47</f>
        <v>0.12416956057420969</v>
      </c>
      <c r="F47" s="57">
        <f>'12.02.2024._SP_2024_2028'!F47-'13.06.2023_VTBI_2024_2026'!F47</f>
        <v>-2.514230962351327E-2</v>
      </c>
      <c r="G47" s="57">
        <f>'12.02.2024._SP_2024_2028'!G47-'13.06.2023_VTBI_2024_2026'!G47</f>
        <v>-5.0766980948939444E-3</v>
      </c>
      <c r="H47" s="57">
        <f>'12.02.2024._SP_2024_2028'!H47-'13.06.2023_VTBI_2024_2026'!H47</f>
        <v>-2.4357986206161586E-3</v>
      </c>
      <c r="I47" s="57">
        <f>'12.02.2024._SP_2024_2028'!I47-'13.06.2023_VTBI_2024_2026'!I47</f>
        <v>-0.96515698913749937</v>
      </c>
      <c r="J47" s="57">
        <f>'12.02.2024._SP_2024_2028'!J47-'13.06.2023_VTBI_2024_2026'!J47</f>
        <v>-2.3710956899849269</v>
      </c>
      <c r="K47" s="57">
        <f>'12.02.2024._SP_2024_2028'!K47-'13.06.2023_VTBI_2024_2026'!K47</f>
        <v>-0.21086442819298412</v>
      </c>
      <c r="L47" s="57">
        <f>'12.02.2024._SP_2024_2028'!L47-'13.06.2023_VTBI_2024_2026'!L47</f>
        <v>0.28749386342164623</v>
      </c>
      <c r="M47" s="57">
        <f>'12.02.2024._SP_2024_2028'!M47-'13.06.2023_VTBI_2024_2026'!M47</f>
        <v>0.34150363952507723</v>
      </c>
      <c r="N47" s="57">
        <f>'12.02.2024._SP_2024_2028'!N47-'13.06.2023_VTBI_2024_2026'!N47</f>
        <v>-4.7183416233956728E-3</v>
      </c>
      <c r="O47" s="57">
        <f>'12.02.2024._SP_2024_2028'!O47-'13.06.2023_VTBI_2024_2026'!O47</f>
        <v>3.5537569351355401E-2</v>
      </c>
      <c r="P47" s="57">
        <f>'12.02.2024._SP_2024_2028'!P47-'13.06.2023_VTBI_2024_2026'!P47</f>
        <v>3.56208175199364E-3</v>
      </c>
      <c r="Q47" s="58">
        <f>'12.02.2024._SP_2024_2028'!Q47-'13.06.2023_VTBI_2024_2026'!Q47</f>
        <v>0</v>
      </c>
      <c r="R47" s="58">
        <f>'12.02.2024._SP_2024_2028'!R47-'13.06.2023_VTBI_2024_2026'!R47</f>
        <v>0</v>
      </c>
    </row>
    <row r="48" spans="1:18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57">
        <f>'12.02.2024._SP_2024_2028'!E48-'13.06.2023_VTBI_2024_2026'!E48</f>
        <v>0</v>
      </c>
      <c r="F48" s="57">
        <f>'12.02.2024._SP_2024_2028'!F48-'13.06.2023_VTBI_2024_2026'!F48</f>
        <v>0</v>
      </c>
      <c r="G48" s="57">
        <f>'12.02.2024._SP_2024_2028'!G48-'13.06.2023_VTBI_2024_2026'!G48</f>
        <v>0</v>
      </c>
      <c r="H48" s="57">
        <f>'12.02.2024._SP_2024_2028'!H48-'13.06.2023_VTBI_2024_2026'!H48</f>
        <v>0</v>
      </c>
      <c r="I48" s="57">
        <f>'12.02.2024._SP_2024_2028'!I48-'13.06.2023_VTBI_2024_2026'!I48</f>
        <v>-0.53663091072681279</v>
      </c>
      <c r="J48" s="57">
        <f>'12.02.2024._SP_2024_2028'!J48-'13.06.2023_VTBI_2024_2026'!J48</f>
        <v>0.44346310677597522</v>
      </c>
      <c r="K48" s="57">
        <f>'12.02.2024._SP_2024_2028'!K48-'13.06.2023_VTBI_2024_2026'!K48</f>
        <v>2.1906477541250839</v>
      </c>
      <c r="L48" s="57">
        <f>'12.02.2024._SP_2024_2028'!L48-'13.06.2023_VTBI_2024_2026'!L48</f>
        <v>1.0312822507013468</v>
      </c>
      <c r="M48" s="57">
        <f>'12.02.2024._SP_2024_2028'!M48-'13.06.2023_VTBI_2024_2026'!M48</f>
        <v>-4.5655136690689462</v>
      </c>
      <c r="N48" s="57">
        <f>'12.02.2024._SP_2024_2028'!N48-'13.06.2023_VTBI_2024_2026'!N48</f>
        <v>-3.1104863086758296</v>
      </c>
      <c r="O48" s="57">
        <f>'12.02.2024._SP_2024_2028'!O48-'13.06.2023_VTBI_2024_2026'!O48</f>
        <v>-0.61805194223453563</v>
      </c>
      <c r="P48" s="57">
        <f>'12.02.2024._SP_2024_2028'!P48-'13.06.2023_VTBI_2024_2026'!P48</f>
        <v>-0.7728233240128275</v>
      </c>
      <c r="Q48" s="58">
        <f>'12.02.2024._SP_2024_2028'!Q48-'13.06.2023_VTBI_2024_2026'!Q48</f>
        <v>2.7173233505077676</v>
      </c>
      <c r="R48" s="58">
        <f>'12.02.2024._SP_2024_2028'!R48-'13.06.2023_VTBI_2024_2026'!R48</f>
        <v>2.7623535083324913</v>
      </c>
    </row>
    <row r="49" spans="1:19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57">
        <f>'12.02.2024._SP_2024_2028'!E49-'13.06.2023_VTBI_2024_2026'!E49</f>
        <v>2.718455139576692E-3</v>
      </c>
      <c r="F49" s="57">
        <f>'12.02.2024._SP_2024_2028'!F49-'13.06.2023_VTBI_2024_2026'!F49</f>
        <v>-2.7429454008158771E-3</v>
      </c>
      <c r="G49" s="57">
        <f>'12.02.2024._SP_2024_2028'!G49-'13.06.2023_VTBI_2024_2026'!G49</f>
        <v>-2.4648025205298296E-4</v>
      </c>
      <c r="H49" s="57">
        <f>'12.02.2024._SP_2024_2028'!H49-'13.06.2023_VTBI_2024_2026'!H49</f>
        <v>-7.5036450399590393E-4</v>
      </c>
      <c r="I49" s="57">
        <f>'12.02.2024._SP_2024_2028'!I49-'13.06.2023_VTBI_2024_2026'!I49</f>
        <v>0.58501487961181264</v>
      </c>
      <c r="J49" s="57">
        <f>'12.02.2024._SP_2024_2028'!J49-'13.06.2023_VTBI_2024_2026'!J49</f>
        <v>0.56062891082802824</v>
      </c>
      <c r="K49" s="57">
        <f>'12.02.2024._SP_2024_2028'!K49-'13.06.2023_VTBI_2024_2026'!K49</f>
        <v>-3.7604982806085374E-2</v>
      </c>
      <c r="L49" s="57">
        <f>'12.02.2024._SP_2024_2028'!L49-'13.06.2023_VTBI_2024_2026'!L49</f>
        <v>0.52038159859947974</v>
      </c>
      <c r="M49" s="57">
        <f>'12.02.2024._SP_2024_2028'!M49-'13.06.2023_VTBI_2024_2026'!M49</f>
        <v>3.916502465750292</v>
      </c>
      <c r="N49" s="57">
        <f>'12.02.2024._SP_2024_2028'!N49-'13.06.2023_VTBI_2024_2026'!N49</f>
        <v>1.3348208285176548</v>
      </c>
      <c r="O49" s="57">
        <f>'12.02.2024._SP_2024_2028'!O49-'13.06.2023_VTBI_2024_2026'!O49</f>
        <v>2.3120386605569809E-2</v>
      </c>
      <c r="P49" s="57">
        <f>'12.02.2024._SP_2024_2028'!P49-'13.06.2023_VTBI_2024_2026'!P49</f>
        <v>1.0438234968728861</v>
      </c>
      <c r="Q49" s="58">
        <f>'12.02.2024._SP_2024_2028'!Q49-'13.06.2023_VTBI_2024_2026'!Q49</f>
        <v>-3.28251753699691</v>
      </c>
      <c r="R49" s="58">
        <f>'12.02.2024._SP_2024_2028'!R49-'13.06.2023_VTBI_2024_2026'!R49</f>
        <v>-3.3365349327232314</v>
      </c>
    </row>
    <row r="50" spans="1:19" x14ac:dyDescent="0.25">
      <c r="A50" s="11"/>
      <c r="B50" s="12" t="s">
        <v>81</v>
      </c>
      <c r="C50" s="12" t="s">
        <v>82</v>
      </c>
      <c r="D50" s="13"/>
      <c r="E50" s="20">
        <v>2015</v>
      </c>
      <c r="F50" s="20">
        <v>2016</v>
      </c>
      <c r="G50" s="20">
        <v>2017</v>
      </c>
      <c r="H50" s="20">
        <v>2018</v>
      </c>
      <c r="I50" s="20">
        <v>2019</v>
      </c>
      <c r="J50" s="20">
        <v>2020</v>
      </c>
      <c r="K50" s="20">
        <v>2021</v>
      </c>
      <c r="L50" s="20">
        <v>2022</v>
      </c>
      <c r="M50" s="20">
        <v>2023</v>
      </c>
      <c r="N50" s="20">
        <v>2024</v>
      </c>
      <c r="O50" s="20">
        <v>2025</v>
      </c>
      <c r="P50" s="56">
        <v>2026</v>
      </c>
      <c r="Q50" s="20">
        <v>2027</v>
      </c>
      <c r="R50" s="56">
        <v>2028</v>
      </c>
    </row>
    <row r="51" spans="1:19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57">
        <f>'12.02.2024._SP_2024_2028'!E51-'13.06.2023_VTBI_2024_2026'!E51</f>
        <v>0</v>
      </c>
      <c r="F51" s="57">
        <f>'12.02.2024._SP_2024_2028'!F51-'13.06.2023_VTBI_2024_2026'!F51</f>
        <v>0</v>
      </c>
      <c r="G51" s="57">
        <f>'12.02.2024._SP_2024_2028'!G51-'13.06.2023_VTBI_2024_2026'!G51</f>
        <v>0</v>
      </c>
      <c r="H51" s="57">
        <f>'12.02.2024._SP_2024_2028'!H51-'13.06.2023_VTBI_2024_2026'!H51</f>
        <v>0</v>
      </c>
      <c r="I51" s="57">
        <f>'12.02.2024._SP_2024_2028'!I51-'13.06.2023_VTBI_2024_2026'!I51</f>
        <v>0</v>
      </c>
      <c r="J51" s="57">
        <f>'12.02.2024._SP_2024_2028'!J51-'13.06.2023_VTBI_2024_2026'!J51</f>
        <v>0</v>
      </c>
      <c r="K51" s="57">
        <f>'12.02.2024._SP_2024_2028'!K51-'13.06.2023_VTBI_2024_2026'!K51</f>
        <v>0</v>
      </c>
      <c r="L51" s="57">
        <f>'12.02.2024._SP_2024_2028'!L51-'13.06.2023_VTBI_2024_2026'!L51</f>
        <v>0</v>
      </c>
      <c r="M51" s="57">
        <f>'12.02.2024._SP_2024_2028'!M51-'13.06.2023_VTBI_2024_2026'!M51</f>
        <v>-1.075896580483743</v>
      </c>
      <c r="N51" s="57">
        <f>'12.02.2024._SP_2024_2028'!N51-'13.06.2023_VTBI_2024_2026'!N51</f>
        <v>-0.60000000000000009</v>
      </c>
      <c r="O51" s="57">
        <f>'12.02.2024._SP_2024_2028'!O51-'13.06.2023_VTBI_2024_2026'!O51</f>
        <v>0</v>
      </c>
      <c r="P51" s="57">
        <f>'12.02.2024._SP_2024_2028'!P51-'13.06.2023_VTBI_2024_2026'!P51</f>
        <v>0.20000000000000018</v>
      </c>
      <c r="Q51" s="58">
        <f>'12.02.2024._SP_2024_2028'!Q51-'13.06.2023_VTBI_2024_2026'!Q51</f>
        <v>2.5</v>
      </c>
      <c r="R51" s="58">
        <f>'12.02.2024._SP_2024_2028'!R51-'13.06.2023_VTBI_2024_2026'!R51</f>
        <v>2.5</v>
      </c>
      <c r="S51" s="39"/>
    </row>
    <row r="52" spans="1:19" x14ac:dyDescent="0.25">
      <c r="A52" s="11"/>
      <c r="B52" s="12" t="s">
        <v>85</v>
      </c>
      <c r="C52" s="12" t="s">
        <v>86</v>
      </c>
      <c r="D52" s="13"/>
      <c r="E52" s="20">
        <v>2015</v>
      </c>
      <c r="F52" s="20">
        <v>2016</v>
      </c>
      <c r="G52" s="20">
        <v>2017</v>
      </c>
      <c r="H52" s="20">
        <v>2018</v>
      </c>
      <c r="I52" s="20">
        <v>2019</v>
      </c>
      <c r="J52" s="20">
        <v>2020</v>
      </c>
      <c r="K52" s="20">
        <v>2021</v>
      </c>
      <c r="L52" s="20">
        <v>2022</v>
      </c>
      <c r="M52" s="20">
        <v>2023</v>
      </c>
      <c r="N52" s="20">
        <v>2024</v>
      </c>
      <c r="O52" s="20">
        <v>2025</v>
      </c>
      <c r="P52" s="56">
        <v>2026</v>
      </c>
      <c r="Q52" s="20">
        <v>2027</v>
      </c>
      <c r="R52" s="56">
        <v>2028</v>
      </c>
      <c r="S52" s="39"/>
    </row>
    <row r="53" spans="1:19" x14ac:dyDescent="0.25">
      <c r="A53" s="35">
        <f>A51+1</f>
        <v>42</v>
      </c>
      <c r="B53" s="36" t="s">
        <v>87</v>
      </c>
      <c r="C53" s="36" t="s">
        <v>17</v>
      </c>
      <c r="D53" s="36" t="s">
        <v>42</v>
      </c>
      <c r="E53" s="57">
        <f>'12.02.2024._SP_2024_2028'!E53-'13.06.2023_VTBI_2024_2026'!E53</f>
        <v>-13.076000000000931</v>
      </c>
      <c r="F53" s="57">
        <f>'12.02.2024._SP_2024_2028'!F53-'13.06.2023_VTBI_2024_2026'!F53</f>
        <v>-8.8029999999998836</v>
      </c>
      <c r="G53" s="57">
        <f>'12.02.2024._SP_2024_2028'!G53-'13.06.2023_VTBI_2024_2026'!G53</f>
        <v>-13.398999999999432</v>
      </c>
      <c r="H53" s="57">
        <f>'12.02.2024._SP_2024_2028'!H53-'13.06.2023_VTBI_2024_2026'!H53</f>
        <v>-8.6900000000005093</v>
      </c>
      <c r="I53" s="57">
        <f>'12.02.2024._SP_2024_2028'!I53-'13.06.2023_VTBI_2024_2026'!I53</f>
        <v>-116.65999999999985</v>
      </c>
      <c r="J53" s="57">
        <f>'12.02.2024._SP_2024_2028'!J53-'13.06.2023_VTBI_2024_2026'!J53</f>
        <v>-113.3119999999999</v>
      </c>
      <c r="K53" s="57">
        <f>'12.02.2024._SP_2024_2028'!K53-'13.06.2023_VTBI_2024_2026'!K53</f>
        <v>240.79799999999886</v>
      </c>
      <c r="L53" s="57">
        <f>'12.02.2024._SP_2024_2028'!L53-'13.06.2023_VTBI_2024_2026'!L53</f>
        <v>-169.94600000000173</v>
      </c>
      <c r="M53" s="57">
        <f>'12.02.2024._SP_2024_2028'!M53-'13.06.2023_VTBI_2024_2026'!M53</f>
        <v>-3164.8073839017397</v>
      </c>
      <c r="N53" s="57">
        <f>'12.02.2024._SP_2024_2028'!N53-'13.06.2023_VTBI_2024_2026'!N53</f>
        <v>-4059.8339140582793</v>
      </c>
      <c r="O53" s="57">
        <f>'12.02.2024._SP_2024_2028'!O53-'13.06.2023_VTBI_2024_2026'!O53</f>
        <v>-4787.897071506577</v>
      </c>
      <c r="P53" s="57">
        <f>'12.02.2024._SP_2024_2028'!P53-'13.06.2023_VTBI_2024_2026'!P53</f>
        <v>-5617.8132022335776</v>
      </c>
      <c r="Q53" s="58">
        <f>'12.02.2024._SP_2024_2028'!Q53-'13.06.2023_VTBI_2024_2026'!Q53</f>
        <v>17643.390355375737</v>
      </c>
      <c r="R53" s="58">
        <f>'12.02.2024._SP_2024_2028'!R53-'13.06.2023_VTBI_2024_2026'!R53</f>
        <v>18636.931323612778</v>
      </c>
      <c r="S53" s="39"/>
    </row>
    <row r="54" spans="1:19" x14ac:dyDescent="0.25">
      <c r="A54" s="35">
        <f>A53+1</f>
        <v>43</v>
      </c>
      <c r="B54" s="37" t="s">
        <v>15</v>
      </c>
      <c r="C54" s="37" t="s">
        <v>16</v>
      </c>
      <c r="D54" s="38" t="s">
        <v>42</v>
      </c>
      <c r="E54" s="57">
        <f>'12.02.2024._SP_2024_2028'!E54-'13.06.2023_VTBI_2024_2026'!E54</f>
        <v>0</v>
      </c>
      <c r="F54" s="57">
        <f>'12.02.2024._SP_2024_2028'!F54-'13.06.2023_VTBI_2024_2026'!F54</f>
        <v>0</v>
      </c>
      <c r="G54" s="57">
        <f>'12.02.2024._SP_2024_2028'!G54-'13.06.2023_VTBI_2024_2026'!G54</f>
        <v>0</v>
      </c>
      <c r="H54" s="57">
        <f>'12.02.2024._SP_2024_2028'!H54-'13.06.2023_VTBI_2024_2026'!H54</f>
        <v>0</v>
      </c>
      <c r="I54" s="57">
        <f>'12.02.2024._SP_2024_2028'!I54-'13.06.2023_VTBI_2024_2026'!I54</f>
        <v>0</v>
      </c>
      <c r="J54" s="57">
        <f>'12.02.2024._SP_2024_2028'!J54-'13.06.2023_VTBI_2024_2026'!J54</f>
        <v>-95.281000000000859</v>
      </c>
      <c r="K54" s="57">
        <f>'12.02.2024._SP_2024_2028'!K54-'13.06.2023_VTBI_2024_2026'!K54</f>
        <v>-471.82700000000114</v>
      </c>
      <c r="L54" s="57">
        <f>'12.02.2024._SP_2024_2028'!L54-'13.06.2023_VTBI_2024_2026'!L54</f>
        <v>6.3320000000021537</v>
      </c>
      <c r="M54" s="57">
        <f>'12.02.2024._SP_2024_2028'!M54-'13.06.2023_VTBI_2024_2026'!M54</f>
        <v>173.54368948800402</v>
      </c>
      <c r="N54" s="57">
        <f>'12.02.2024._SP_2024_2028'!N54-'13.06.2023_VTBI_2024_2026'!N54</f>
        <v>186.55946619960741</v>
      </c>
      <c r="O54" s="57">
        <f>'12.02.2024._SP_2024_2028'!O54-'13.06.2023_VTBI_2024_2026'!O54</f>
        <v>594.09470529330065</v>
      </c>
      <c r="P54" s="57">
        <f>'12.02.2024._SP_2024_2028'!P54-'13.06.2023_VTBI_2024_2026'!P54</f>
        <v>923.42840269579392</v>
      </c>
      <c r="Q54" s="58">
        <f>'12.02.2024._SP_2024_2028'!Q54-'13.06.2023_VTBI_2024_2026'!Q54</f>
        <v>25888.571404585349</v>
      </c>
      <c r="R54" s="58">
        <f>'12.02.2024._SP_2024_2028'!R54-'13.06.2023_VTBI_2024_2026'!R54</f>
        <v>27101.450974890173</v>
      </c>
      <c r="S54" s="39"/>
    </row>
    <row r="55" spans="1:19" x14ac:dyDescent="0.25">
      <c r="A55" s="35">
        <f>A54+1</f>
        <v>44</v>
      </c>
      <c r="B55" s="37" t="s">
        <v>88</v>
      </c>
      <c r="C55" s="37" t="s">
        <v>89</v>
      </c>
      <c r="D55" s="38" t="s">
        <v>42</v>
      </c>
      <c r="E55" s="57">
        <f>'12.02.2024._SP_2024_2028'!E55-'13.06.2023_VTBI_2024_2026'!E55</f>
        <v>0</v>
      </c>
      <c r="F55" s="57">
        <f>'12.02.2024._SP_2024_2028'!F55-'13.06.2023_VTBI_2024_2026'!F55</f>
        <v>0</v>
      </c>
      <c r="G55" s="57">
        <f>'12.02.2024._SP_2024_2028'!G55-'13.06.2023_VTBI_2024_2026'!G55</f>
        <v>0</v>
      </c>
      <c r="H55" s="57">
        <f>'12.02.2024._SP_2024_2028'!H55-'13.06.2023_VTBI_2024_2026'!H55</f>
        <v>0</v>
      </c>
      <c r="I55" s="57">
        <f>'12.02.2024._SP_2024_2028'!I55-'13.06.2023_VTBI_2024_2026'!I55</f>
        <v>0</v>
      </c>
      <c r="J55" s="57">
        <f>'12.02.2024._SP_2024_2028'!J55-'13.06.2023_VTBI_2024_2026'!J55</f>
        <v>-95.281000000000859</v>
      </c>
      <c r="K55" s="57">
        <f>'12.02.2024._SP_2024_2028'!K55-'13.06.2023_VTBI_2024_2026'!K55</f>
        <v>-481.89600000000064</v>
      </c>
      <c r="L55" s="57">
        <f>'12.02.2024._SP_2024_2028'!L55-'13.06.2023_VTBI_2024_2026'!L55</f>
        <v>-12.269000000000233</v>
      </c>
      <c r="M55" s="57">
        <f>'12.02.2024._SP_2024_2028'!M55-'13.06.2023_VTBI_2024_2026'!M55</f>
        <v>123.06019525800366</v>
      </c>
      <c r="N55" s="57">
        <f>'12.02.2024._SP_2024_2028'!N55-'13.06.2023_VTBI_2024_2026'!N55</f>
        <v>132.28970990235393</v>
      </c>
      <c r="O55" s="57">
        <f>'12.02.2024._SP_2024_2028'!O55-'13.06.2023_VTBI_2024_2026'!O55</f>
        <v>465.87230044108219</v>
      </c>
      <c r="P55" s="57">
        <f>'12.02.2024._SP_2024_2028'!P55-'13.06.2023_VTBI_2024_2026'!P55</f>
        <v>735.27600646462088</v>
      </c>
      <c r="Q55" s="58">
        <f>'12.02.2024._SP_2024_2028'!Q55-'13.06.2023_VTBI_2024_2026'!Q55</f>
        <v>21252.841073779426</v>
      </c>
      <c r="R55" s="58">
        <f>'12.02.2024._SP_2024_2028'!R55-'13.06.2023_VTBI_2024_2026'!R55</f>
        <v>22248.536678085991</v>
      </c>
    </row>
    <row r="56" spans="1:19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57">
        <f>'12.02.2024._SP_2024_2028'!E56-'13.06.2023_VTBI_2024_2026'!E56</f>
        <v>0</v>
      </c>
      <c r="F56" s="57">
        <f>'12.02.2024._SP_2024_2028'!F56-'13.06.2023_VTBI_2024_2026'!F56</f>
        <v>0</v>
      </c>
      <c r="G56" s="57">
        <f>'12.02.2024._SP_2024_2028'!G56-'13.06.2023_VTBI_2024_2026'!G56</f>
        <v>0</v>
      </c>
      <c r="H56" s="57">
        <f>'12.02.2024._SP_2024_2028'!H56-'13.06.2023_VTBI_2024_2026'!H56</f>
        <v>0</v>
      </c>
      <c r="I56" s="57">
        <f>'12.02.2024._SP_2024_2028'!I56-'13.06.2023_VTBI_2024_2026'!I56</f>
        <v>0</v>
      </c>
      <c r="J56" s="57">
        <f>'12.02.2024._SP_2024_2028'!J56-'13.06.2023_VTBI_2024_2026'!J56</f>
        <v>0</v>
      </c>
      <c r="K56" s="57">
        <f>'12.02.2024._SP_2024_2028'!K56-'13.06.2023_VTBI_2024_2026'!K56</f>
        <v>10.06899999999996</v>
      </c>
      <c r="L56" s="57">
        <f>'12.02.2024._SP_2024_2028'!L56-'13.06.2023_VTBI_2024_2026'!L56</f>
        <v>18.601000000000113</v>
      </c>
      <c r="M56" s="57">
        <f>'12.02.2024._SP_2024_2028'!M56-'13.06.2023_VTBI_2024_2026'!M56</f>
        <v>50.48349423000127</v>
      </c>
      <c r="N56" s="57">
        <f>'12.02.2024._SP_2024_2028'!N56-'13.06.2023_VTBI_2024_2026'!N56</f>
        <v>54.269756297251661</v>
      </c>
      <c r="O56" s="57">
        <f>'12.02.2024._SP_2024_2028'!O56-'13.06.2023_VTBI_2024_2026'!O56</f>
        <v>128.22240485221982</v>
      </c>
      <c r="P56" s="57">
        <f>'12.02.2024._SP_2024_2028'!P56-'13.06.2023_VTBI_2024_2026'!P56</f>
        <v>188.15239623117031</v>
      </c>
      <c r="Q56" s="58">
        <f>'12.02.2024._SP_2024_2028'!Q56-'13.06.2023_VTBI_2024_2026'!Q56</f>
        <v>4635.7303308059236</v>
      </c>
      <c r="R56" s="58">
        <f>'12.02.2024._SP_2024_2028'!R56-'13.06.2023_VTBI_2024_2026'!R56</f>
        <v>4852.9142968041815</v>
      </c>
    </row>
    <row r="57" spans="1:19" x14ac:dyDescent="0.25">
      <c r="A57" s="14">
        <f>A56+1</f>
        <v>46</v>
      </c>
      <c r="B57" s="24" t="s">
        <v>18</v>
      </c>
      <c r="C57" s="1" t="s">
        <v>19</v>
      </c>
      <c r="D57" s="3" t="s">
        <v>42</v>
      </c>
      <c r="E57" s="57">
        <f>'12.02.2024._SP_2024_2028'!E57-'13.06.2023_VTBI_2024_2026'!E57</f>
        <v>0</v>
      </c>
      <c r="F57" s="57">
        <f>'12.02.2024._SP_2024_2028'!F57-'13.06.2023_VTBI_2024_2026'!F57</f>
        <v>0</v>
      </c>
      <c r="G57" s="57">
        <f>'12.02.2024._SP_2024_2028'!G57-'13.06.2023_VTBI_2024_2026'!G57</f>
        <v>0</v>
      </c>
      <c r="H57" s="57">
        <f>'12.02.2024._SP_2024_2028'!H57-'13.06.2023_VTBI_2024_2026'!H57</f>
        <v>0</v>
      </c>
      <c r="I57" s="57">
        <f>'12.02.2024._SP_2024_2028'!I57-'13.06.2023_VTBI_2024_2026'!I57</f>
        <v>0</v>
      </c>
      <c r="J57" s="57">
        <f>'12.02.2024._SP_2024_2028'!J57-'13.06.2023_VTBI_2024_2026'!J57</f>
        <v>0</v>
      </c>
      <c r="K57" s="57">
        <f>'12.02.2024._SP_2024_2028'!K57-'13.06.2023_VTBI_2024_2026'!K57</f>
        <v>25.029000000000451</v>
      </c>
      <c r="L57" s="57">
        <f>'12.02.2024._SP_2024_2028'!L57-'13.06.2023_VTBI_2024_2026'!L57</f>
        <v>21.130000000000109</v>
      </c>
      <c r="M57" s="57">
        <f>'12.02.2024._SP_2024_2028'!M57-'13.06.2023_VTBI_2024_2026'!M57</f>
        <v>-5.5012779557191607</v>
      </c>
      <c r="N57" s="57">
        <f>'12.02.2024._SP_2024_2028'!N57-'13.06.2023_VTBI_2024_2026'!N57</f>
        <v>-34.930538927150337</v>
      </c>
      <c r="O57" s="57">
        <f>'12.02.2024._SP_2024_2028'!O57-'13.06.2023_VTBI_2024_2026'!O57</f>
        <v>-2.9492856769102218</v>
      </c>
      <c r="P57" s="57">
        <f>'12.02.2024._SP_2024_2028'!P57-'13.06.2023_VTBI_2024_2026'!P57</f>
        <v>57.864186929568859</v>
      </c>
      <c r="Q57" s="58">
        <f>'12.02.2024._SP_2024_2028'!Q57-'13.06.2023_VTBI_2024_2026'!Q57</f>
        <v>7017.8261936194704</v>
      </c>
      <c r="R57" s="58">
        <f>'12.02.2024._SP_2024_2028'!R57-'13.06.2023_VTBI_2024_2026'!R57</f>
        <v>7373.5252070225579</v>
      </c>
    </row>
    <row r="58" spans="1:19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57">
        <f>'12.02.2024._SP_2024_2028'!E58-'13.06.2023_VTBI_2024_2026'!E58</f>
        <v>-13.076000000000022</v>
      </c>
      <c r="F58" s="57">
        <f>'12.02.2024._SP_2024_2028'!F58-'13.06.2023_VTBI_2024_2026'!F58</f>
        <v>-8.8029999999999973</v>
      </c>
      <c r="G58" s="57">
        <f>'12.02.2024._SP_2024_2028'!G58-'13.06.2023_VTBI_2024_2026'!G58</f>
        <v>-13.399000000000001</v>
      </c>
      <c r="H58" s="57">
        <f>'12.02.2024._SP_2024_2028'!H58-'13.06.2023_VTBI_2024_2026'!H58</f>
        <v>-8.6900000000000546</v>
      </c>
      <c r="I58" s="57">
        <f>'12.02.2024._SP_2024_2028'!I58-'13.06.2023_VTBI_2024_2026'!I58</f>
        <v>-10.884999999999991</v>
      </c>
      <c r="J58" s="57">
        <f>'12.02.2024._SP_2024_2028'!J58-'13.06.2023_VTBI_2024_2026'!J58</f>
        <v>-52.966000000000008</v>
      </c>
      <c r="K58" s="57">
        <f>'12.02.2024._SP_2024_2028'!K58-'13.06.2023_VTBI_2024_2026'!K58</f>
        <v>61.604000000000042</v>
      </c>
      <c r="L58" s="57">
        <f>'12.02.2024._SP_2024_2028'!L58-'13.06.2023_VTBI_2024_2026'!L58</f>
        <v>50.006000000000085</v>
      </c>
      <c r="M58" s="57">
        <f>'12.02.2024._SP_2024_2028'!M58-'13.06.2023_VTBI_2024_2026'!M58</f>
        <v>-281.74923075752042</v>
      </c>
      <c r="N58" s="57">
        <f>'12.02.2024._SP_2024_2028'!N58-'13.06.2023_VTBI_2024_2026'!N58</f>
        <v>-484.42963459038458</v>
      </c>
      <c r="O58" s="57">
        <f>'12.02.2024._SP_2024_2028'!O58-'13.06.2023_VTBI_2024_2026'!O58</f>
        <v>-504.80528399888533</v>
      </c>
      <c r="P58" s="57">
        <f>'12.02.2024._SP_2024_2028'!P58-'13.06.2023_VTBI_2024_2026'!P58</f>
        <v>-521.329941492486</v>
      </c>
      <c r="Q58" s="58">
        <f>'12.02.2024._SP_2024_2028'!Q58-'13.06.2023_VTBI_2024_2026'!Q58</f>
        <v>895.69803329070805</v>
      </c>
      <c r="R58" s="58">
        <f>'12.02.2024._SP_2024_2028'!R58-'13.06.2023_VTBI_2024_2026'!R58</f>
        <v>941.09655100239729</v>
      </c>
    </row>
    <row r="59" spans="1:19" x14ac:dyDescent="0.25">
      <c r="A59" s="11"/>
      <c r="B59" s="12" t="s">
        <v>93</v>
      </c>
      <c r="C59" s="12" t="s">
        <v>94</v>
      </c>
      <c r="D59" s="13"/>
      <c r="E59" s="20">
        <v>2015</v>
      </c>
      <c r="F59" s="20">
        <v>2016</v>
      </c>
      <c r="G59" s="20">
        <v>2017</v>
      </c>
      <c r="H59" s="20">
        <v>2018</v>
      </c>
      <c r="I59" s="20">
        <v>2019</v>
      </c>
      <c r="J59" s="20">
        <v>2020</v>
      </c>
      <c r="K59" s="20">
        <v>2021</v>
      </c>
      <c r="L59" s="20">
        <v>2022</v>
      </c>
      <c r="M59" s="20">
        <v>2023</v>
      </c>
      <c r="N59" s="20">
        <v>2024</v>
      </c>
      <c r="O59" s="20">
        <v>2025</v>
      </c>
      <c r="P59" s="56">
        <v>2026</v>
      </c>
      <c r="Q59" s="20">
        <v>2027</v>
      </c>
      <c r="R59" s="56">
        <v>2028</v>
      </c>
    </row>
    <row r="60" spans="1:19" x14ac:dyDescent="0.25">
      <c r="A60" s="14">
        <f>A58+1</f>
        <v>48</v>
      </c>
      <c r="B60" s="37" t="s">
        <v>129</v>
      </c>
      <c r="C60" s="37" t="s">
        <v>95</v>
      </c>
      <c r="D60" s="37" t="s">
        <v>96</v>
      </c>
      <c r="E60" s="57">
        <f>'12.02.2024._SP_2024_2028'!E60-'13.06.2023_VTBI_2024_2026'!E60</f>
        <v>0</v>
      </c>
      <c r="F60" s="57">
        <f>'12.02.2024._SP_2024_2028'!F60-'13.06.2023_VTBI_2024_2026'!F60</f>
        <v>0</v>
      </c>
      <c r="G60" s="57">
        <f>'12.02.2024._SP_2024_2028'!G60-'13.06.2023_VTBI_2024_2026'!G60</f>
        <v>0</v>
      </c>
      <c r="H60" s="57">
        <f>'12.02.2024._SP_2024_2028'!H60-'13.06.2023_VTBI_2024_2026'!H60</f>
        <v>0</v>
      </c>
      <c r="I60" s="57">
        <f>'12.02.2024._SP_2024_2028'!I60-'13.06.2023_VTBI_2024_2026'!I60</f>
        <v>0</v>
      </c>
      <c r="J60" s="57">
        <f>'12.02.2024._SP_2024_2028'!J60-'13.06.2023_VTBI_2024_2026'!J60</f>
        <v>0</v>
      </c>
      <c r="K60" s="57">
        <f>'12.02.2024._SP_2024_2028'!K60-'13.06.2023_VTBI_2024_2026'!K60</f>
        <v>0</v>
      </c>
      <c r="L60" s="57">
        <f>'12.02.2024._SP_2024_2028'!L60-'13.06.2023_VTBI_2024_2026'!L60</f>
        <v>0</v>
      </c>
      <c r="M60" s="57">
        <f>'12.02.2024._SP_2024_2028'!M60-'13.06.2023_VTBI_2024_2026'!M60</f>
        <v>-11.13799999999992</v>
      </c>
      <c r="N60" s="57">
        <f>'12.02.2024._SP_2024_2028'!N60-'13.06.2023_VTBI_2024_2026'!N60</f>
        <v>0</v>
      </c>
      <c r="O60" s="57">
        <f>'12.02.2024._SP_2024_2028'!O60-'13.06.2023_VTBI_2024_2026'!O60</f>
        <v>0</v>
      </c>
      <c r="P60" s="57">
        <f>'12.02.2024._SP_2024_2028'!P60-'13.06.2023_VTBI_2024_2026'!P60</f>
        <v>0</v>
      </c>
      <c r="Q60" s="58">
        <f>'12.02.2024._SP_2024_2028'!Q60-'13.06.2023_VTBI_2024_2026'!Q60</f>
        <v>1821.191</v>
      </c>
      <c r="R60" s="58">
        <f>'12.02.2024._SP_2024_2028'!R60-'13.06.2023_VTBI_2024_2026'!R60</f>
        <v>1799.221</v>
      </c>
    </row>
    <row r="61" spans="1:19" x14ac:dyDescent="0.25">
      <c r="A61" s="14">
        <f>A60+1</f>
        <v>49</v>
      </c>
      <c r="B61" s="1" t="s">
        <v>97</v>
      </c>
      <c r="C61" s="1" t="s">
        <v>98</v>
      </c>
      <c r="D61" s="1" t="s">
        <v>47</v>
      </c>
      <c r="E61" s="57">
        <f>'12.02.2024._SP_2024_2028'!E61-'13.06.2023_VTBI_2024_2026'!E61</f>
        <v>0</v>
      </c>
      <c r="F61" s="57">
        <f>'12.02.2024._SP_2024_2028'!F61-'13.06.2023_VTBI_2024_2026'!F61</f>
        <v>0</v>
      </c>
      <c r="G61" s="57">
        <f>'12.02.2024._SP_2024_2028'!G61-'13.06.2023_VTBI_2024_2026'!G61</f>
        <v>0</v>
      </c>
      <c r="H61" s="57">
        <f>'12.02.2024._SP_2024_2028'!H61-'13.06.2023_VTBI_2024_2026'!H61</f>
        <v>0</v>
      </c>
      <c r="I61" s="57">
        <f>'12.02.2024._SP_2024_2028'!I61-'13.06.2023_VTBI_2024_2026'!I61</f>
        <v>0</v>
      </c>
      <c r="J61" s="57">
        <f>'12.02.2024._SP_2024_2028'!J61-'13.06.2023_VTBI_2024_2026'!J61</f>
        <v>0</v>
      </c>
      <c r="K61" s="57">
        <f>'12.02.2024._SP_2024_2028'!K61-'13.06.2023_VTBI_2024_2026'!K61</f>
        <v>0</v>
      </c>
      <c r="L61" s="57">
        <f>'12.02.2024._SP_2024_2028'!L61-'13.06.2023_VTBI_2024_2026'!L61</f>
        <v>0</v>
      </c>
      <c r="M61" s="57">
        <f>'12.02.2024._SP_2024_2028'!M61-'13.06.2023_VTBI_2024_2026'!M61</f>
        <v>-0.5937869350880618</v>
      </c>
      <c r="N61" s="57">
        <f>'12.02.2024._SP_2024_2028'!N61-'13.06.2023_VTBI_2024_2026'!N61</f>
        <v>0.5881462282537484</v>
      </c>
      <c r="O61" s="57">
        <f>'12.02.2024._SP_2024_2028'!O61-'13.06.2023_VTBI_2024_2026'!O61</f>
        <v>0</v>
      </c>
      <c r="P61" s="57">
        <f>'12.02.2024._SP_2024_2028'!P61-'13.06.2023_VTBI_2024_2026'!P61</f>
        <v>0</v>
      </c>
      <c r="Q61" s="58">
        <f>'12.02.2024._SP_2024_2028'!Q61-'13.06.2023_VTBI_2024_2026'!Q61</f>
        <v>-1.1516443960054517</v>
      </c>
      <c r="R61" s="58">
        <f>'12.02.2024._SP_2024_2028'!R61-'13.06.2023_VTBI_2024_2026'!R61</f>
        <v>-1.2063534247643446</v>
      </c>
      <c r="S61" s="39"/>
    </row>
    <row r="62" spans="1:19" x14ac:dyDescent="0.25">
      <c r="A62" s="14">
        <f t="shared" ref="A62:A68" si="5">A61+1</f>
        <v>50</v>
      </c>
      <c r="B62" s="37" t="s">
        <v>130</v>
      </c>
      <c r="C62" s="37" t="s">
        <v>99</v>
      </c>
      <c r="D62" s="37" t="s">
        <v>96</v>
      </c>
      <c r="E62" s="57">
        <f>'12.02.2024._SP_2024_2028'!E62-'13.06.2023_VTBI_2024_2026'!E62</f>
        <v>0</v>
      </c>
      <c r="F62" s="57">
        <f>'12.02.2024._SP_2024_2028'!F62-'13.06.2023_VTBI_2024_2026'!F62</f>
        <v>0</v>
      </c>
      <c r="G62" s="57">
        <f>'12.02.2024._SP_2024_2028'!G62-'13.06.2023_VTBI_2024_2026'!G62</f>
        <v>0</v>
      </c>
      <c r="H62" s="57">
        <f>'12.02.2024._SP_2024_2028'!H62-'13.06.2023_VTBI_2024_2026'!H62</f>
        <v>0</v>
      </c>
      <c r="I62" s="57">
        <f>'12.02.2024._SP_2024_2028'!I62-'13.06.2023_VTBI_2024_2026'!I62</f>
        <v>0</v>
      </c>
      <c r="J62" s="57">
        <f>'12.02.2024._SP_2024_2028'!J62-'13.06.2023_VTBI_2024_2026'!J62</f>
        <v>0</v>
      </c>
      <c r="K62" s="57">
        <f>'12.02.2024._SP_2024_2028'!K62-'13.06.2023_VTBI_2024_2026'!K62</f>
        <v>0</v>
      </c>
      <c r="L62" s="57">
        <f>'12.02.2024._SP_2024_2028'!L62-'13.06.2023_VTBI_2024_2026'!L62</f>
        <v>0</v>
      </c>
      <c r="M62" s="57">
        <f>'12.02.2024._SP_2024_2028'!M62-'13.06.2023_VTBI_2024_2026'!M62</f>
        <v>-0.59971722669183691</v>
      </c>
      <c r="N62" s="57">
        <f>'12.02.2024._SP_2024_2028'!N62-'13.06.2023_VTBI_2024_2026'!N62</f>
        <v>10.003800697413453</v>
      </c>
      <c r="O62" s="57">
        <f>'12.02.2024._SP_2024_2028'!O62-'13.06.2023_VTBI_2024_2026'!O62</f>
        <v>13.601232558016591</v>
      </c>
      <c r="P62" s="57">
        <f>'12.02.2024._SP_2024_2028'!P62-'13.06.2023_VTBI_2024_2026'!P62</f>
        <v>17.983680910336034</v>
      </c>
      <c r="Q62" s="58">
        <f>'12.02.2024._SP_2024_2028'!Q62-'13.06.2023_VTBI_2024_2026'!Q62</f>
        <v>1365</v>
      </c>
      <c r="R62" s="58">
        <f>'12.02.2024._SP_2024_2028'!R62-'13.06.2023_VTBI_2024_2026'!R62</f>
        <v>1357</v>
      </c>
      <c r="S62" s="39"/>
    </row>
    <row r="63" spans="1:19" x14ac:dyDescent="0.25">
      <c r="A63" s="14">
        <f t="shared" si="5"/>
        <v>51</v>
      </c>
      <c r="B63" s="1" t="s">
        <v>100</v>
      </c>
      <c r="C63" s="1" t="s">
        <v>101</v>
      </c>
      <c r="D63" s="1" t="s">
        <v>96</v>
      </c>
      <c r="E63" s="57">
        <f>'12.02.2024._SP_2024_2028'!E63-'13.06.2023_VTBI_2024_2026'!E63</f>
        <v>0</v>
      </c>
      <c r="F63" s="57">
        <f>'12.02.2024._SP_2024_2028'!F63-'13.06.2023_VTBI_2024_2026'!F63</f>
        <v>0</v>
      </c>
      <c r="G63" s="57">
        <f>'12.02.2024._SP_2024_2028'!G63-'13.06.2023_VTBI_2024_2026'!G63</f>
        <v>0</v>
      </c>
      <c r="H63" s="57">
        <f>'12.02.2024._SP_2024_2028'!H63-'13.06.2023_VTBI_2024_2026'!H63</f>
        <v>0</v>
      </c>
      <c r="I63" s="57">
        <f>'12.02.2024._SP_2024_2028'!I63-'13.06.2023_VTBI_2024_2026'!I63</f>
        <v>0</v>
      </c>
      <c r="J63" s="57">
        <f>'12.02.2024._SP_2024_2028'!J63-'13.06.2023_VTBI_2024_2026'!J63</f>
        <v>0</v>
      </c>
      <c r="K63" s="57">
        <f>'12.02.2024._SP_2024_2028'!K63-'13.06.2023_VTBI_2024_2026'!K63</f>
        <v>0</v>
      </c>
      <c r="L63" s="57">
        <f>'12.02.2024._SP_2024_2028'!L63-'13.06.2023_VTBI_2024_2026'!L63</f>
        <v>0</v>
      </c>
      <c r="M63" s="57">
        <f>'12.02.2024._SP_2024_2028'!M63-'13.06.2023_VTBI_2024_2026'!M63</f>
        <v>4.1659129195181777E-2</v>
      </c>
      <c r="N63" s="57">
        <f>'12.02.2024._SP_2024_2028'!N63-'13.06.2023_VTBI_2024_2026'!N63</f>
        <v>-0.43737751878472864</v>
      </c>
      <c r="O63" s="57">
        <f>'12.02.2024._SP_2024_2028'!O63-'13.06.2023_VTBI_2024_2026'!O63</f>
        <v>0.42085293014747549</v>
      </c>
      <c r="P63" s="57">
        <f>'12.02.2024._SP_2024_2028'!P63-'13.06.2023_VTBI_2024_2026'!P63</f>
        <v>2.9447071899525099</v>
      </c>
      <c r="Q63" s="58">
        <f>'12.02.2024._SP_2024_2028'!Q63-'13.06.2023_VTBI_2024_2026'!Q63</f>
        <v>934</v>
      </c>
      <c r="R63" s="58">
        <f>'12.02.2024._SP_2024_2028'!R63-'13.06.2023_VTBI_2024_2026'!R63</f>
        <v>925</v>
      </c>
      <c r="S63" s="39"/>
    </row>
    <row r="64" spans="1:19" x14ac:dyDescent="0.25">
      <c r="A64" s="14">
        <f t="shared" si="5"/>
        <v>52</v>
      </c>
      <c r="B64" s="37" t="s">
        <v>102</v>
      </c>
      <c r="C64" s="37" t="s">
        <v>103</v>
      </c>
      <c r="D64" s="37" t="s">
        <v>96</v>
      </c>
      <c r="E64" s="57">
        <f>'12.02.2024._SP_2024_2028'!E64-'13.06.2023_VTBI_2024_2026'!E64</f>
        <v>0</v>
      </c>
      <c r="F64" s="57">
        <f>'12.02.2024._SP_2024_2028'!F64-'13.06.2023_VTBI_2024_2026'!F64</f>
        <v>0</v>
      </c>
      <c r="G64" s="57">
        <f>'12.02.2024._SP_2024_2028'!G64-'13.06.2023_VTBI_2024_2026'!G64</f>
        <v>0</v>
      </c>
      <c r="H64" s="57">
        <f>'12.02.2024._SP_2024_2028'!H64-'13.06.2023_VTBI_2024_2026'!H64</f>
        <v>0</v>
      </c>
      <c r="I64" s="57">
        <f>'12.02.2024._SP_2024_2028'!I64-'13.06.2023_VTBI_2024_2026'!I64</f>
        <v>0</v>
      </c>
      <c r="J64" s="57">
        <f>'12.02.2024._SP_2024_2028'!J64-'13.06.2023_VTBI_2024_2026'!J64</f>
        <v>0</v>
      </c>
      <c r="K64" s="57">
        <f>'12.02.2024._SP_2024_2028'!K64-'13.06.2023_VTBI_2024_2026'!K64</f>
        <v>0</v>
      </c>
      <c r="L64" s="57">
        <f>'12.02.2024._SP_2024_2028'!L64-'13.06.2023_VTBI_2024_2026'!L64</f>
        <v>0</v>
      </c>
      <c r="M64" s="57">
        <f>'12.02.2024._SP_2024_2028'!M64-'13.06.2023_VTBI_2024_2026'!M64</f>
        <v>0.88620000000003074</v>
      </c>
      <c r="N64" s="57">
        <f>'12.02.2024._SP_2024_2028'!N64-'13.06.2023_VTBI_2024_2026'!N64</f>
        <v>0.88620000000003074</v>
      </c>
      <c r="O64" s="57">
        <f>'12.02.2024._SP_2024_2028'!O64-'13.06.2023_VTBI_2024_2026'!O64</f>
        <v>3.5474586000000272</v>
      </c>
      <c r="P64" s="57">
        <f>'12.02.2024._SP_2024_2028'!P64-'13.06.2023_VTBI_2024_2026'!P64</f>
        <v>6.0556167048434872</v>
      </c>
      <c r="Q64" s="58">
        <f>'12.02.2024._SP_2024_2028'!Q64-'13.06.2023_VTBI_2024_2026'!Q64</f>
        <v>882.65255735159997</v>
      </c>
      <c r="R64" s="58">
        <f>'12.02.2024._SP_2024_2028'!R64-'13.06.2023_VTBI_2024_2026'!R64</f>
        <v>880.00459967954521</v>
      </c>
      <c r="S64" s="39"/>
    </row>
    <row r="65" spans="1:21" x14ac:dyDescent="0.25">
      <c r="A65" s="32">
        <f t="shared" si="5"/>
        <v>53</v>
      </c>
      <c r="B65" s="1" t="s">
        <v>104</v>
      </c>
      <c r="C65" s="1" t="s">
        <v>105</v>
      </c>
      <c r="D65" s="1" t="s">
        <v>47</v>
      </c>
      <c r="E65" s="57">
        <f>'12.02.2024._SP_2024_2028'!E65-'13.06.2023_VTBI_2024_2026'!E65</f>
        <v>0</v>
      </c>
      <c r="F65" s="57">
        <f>'12.02.2024._SP_2024_2028'!F65-'13.06.2023_VTBI_2024_2026'!F65</f>
        <v>0</v>
      </c>
      <c r="G65" s="57">
        <f>'12.02.2024._SP_2024_2028'!G65-'13.06.2023_VTBI_2024_2026'!G65</f>
        <v>0</v>
      </c>
      <c r="H65" s="57">
        <f>'12.02.2024._SP_2024_2028'!H65-'13.06.2023_VTBI_2024_2026'!H65</f>
        <v>0</v>
      </c>
      <c r="I65" s="57">
        <f>'12.02.2024._SP_2024_2028'!I65-'13.06.2023_VTBI_2024_2026'!I65</f>
        <v>0</v>
      </c>
      <c r="J65" s="57">
        <f>'12.02.2024._SP_2024_2028'!J65-'13.06.2023_VTBI_2024_2026'!J65</f>
        <v>0</v>
      </c>
      <c r="K65" s="57">
        <f>'12.02.2024._SP_2024_2028'!K65-'13.06.2023_VTBI_2024_2026'!K65</f>
        <v>0</v>
      </c>
      <c r="L65" s="57">
        <f>'12.02.2024._SP_2024_2028'!L65-'13.06.2023_VTBI_2024_2026'!L65</f>
        <v>0</v>
      </c>
      <c r="M65" s="57">
        <f>'12.02.2024._SP_2024_2028'!M65-'13.06.2023_VTBI_2024_2026'!M65</f>
        <v>0.10000000000000853</v>
      </c>
      <c r="N65" s="57">
        <f>'12.02.2024._SP_2024_2028'!N65-'13.06.2023_VTBI_2024_2026'!N65</f>
        <v>0</v>
      </c>
      <c r="O65" s="57">
        <f>'12.02.2024._SP_2024_2028'!O65-'13.06.2023_VTBI_2024_2026'!O65</f>
        <v>0.29999999999999716</v>
      </c>
      <c r="P65" s="57">
        <f>'12.02.2024._SP_2024_2028'!P65-'13.06.2023_VTBI_2024_2026'!P65</f>
        <v>0.28479527913995639</v>
      </c>
      <c r="Q65" s="58">
        <f>'12.02.2024._SP_2024_2028'!Q65-'13.06.2023_VTBI_2024_2026'!Q65</f>
        <v>-0.29999999999999716</v>
      </c>
      <c r="R65" s="58">
        <f>'12.02.2024._SP_2024_2028'!R65-'13.06.2023_VTBI_2024_2026'!R65</f>
        <v>-0.29999999999999716</v>
      </c>
      <c r="S65" s="39"/>
    </row>
    <row r="66" spans="1:21" x14ac:dyDescent="0.25">
      <c r="A66" s="32">
        <f t="shared" si="5"/>
        <v>54</v>
      </c>
      <c r="B66" s="37" t="s">
        <v>106</v>
      </c>
      <c r="C66" s="37" t="s">
        <v>107</v>
      </c>
      <c r="D66" s="37" t="s">
        <v>47</v>
      </c>
      <c r="E66" s="57">
        <f>'12.02.2024._SP_2024_2028'!E66-'13.06.2023_VTBI_2024_2026'!E66</f>
        <v>0</v>
      </c>
      <c r="F66" s="57">
        <f>'12.02.2024._SP_2024_2028'!F66-'13.06.2023_VTBI_2024_2026'!F66</f>
        <v>0</v>
      </c>
      <c r="G66" s="57">
        <f>'12.02.2024._SP_2024_2028'!G66-'13.06.2023_VTBI_2024_2026'!G66</f>
        <v>0</v>
      </c>
      <c r="H66" s="57">
        <f>'12.02.2024._SP_2024_2028'!H66-'13.06.2023_VTBI_2024_2026'!H66</f>
        <v>0</v>
      </c>
      <c r="I66" s="57">
        <f>'12.02.2024._SP_2024_2028'!I66-'13.06.2023_VTBI_2024_2026'!I66</f>
        <v>0</v>
      </c>
      <c r="J66" s="57">
        <f>'12.02.2024._SP_2024_2028'!J66-'13.06.2023_VTBI_2024_2026'!J66</f>
        <v>0</v>
      </c>
      <c r="K66" s="57">
        <f>'12.02.2024._SP_2024_2028'!K66-'13.06.2023_VTBI_2024_2026'!K66</f>
        <v>0</v>
      </c>
      <c r="L66" s="57">
        <f>'12.02.2024._SP_2024_2028'!L66-'13.06.2023_VTBI_2024_2026'!L66</f>
        <v>0</v>
      </c>
      <c r="M66" s="57">
        <f>'12.02.2024._SP_2024_2028'!M66-'13.06.2023_VTBI_2024_2026'!M66</f>
        <v>3.2813447005722196E-2</v>
      </c>
      <c r="N66" s="57">
        <f>'12.02.2024._SP_2024_2028'!N66-'13.06.2023_VTBI_2024_2026'!N66</f>
        <v>-0.52958152958153448</v>
      </c>
      <c r="O66" s="57">
        <f>'12.02.2024._SP_2024_2028'!O66-'13.06.2023_VTBI_2024_2026'!O66</f>
        <v>-0.65219788190918848</v>
      </c>
      <c r="P66" s="57">
        <f>'12.02.2024._SP_2024_2028'!P66-'13.06.2023_VTBI_2024_2026'!P66</f>
        <v>-0.69090909090908781</v>
      </c>
      <c r="Q66" s="58">
        <f>'12.02.2024._SP_2024_2028'!Q66-'13.06.2023_VTBI_2024_2026'!Q66</f>
        <v>68.424908424908423</v>
      </c>
      <c r="R66" s="58">
        <f>'12.02.2024._SP_2024_2028'!R66-'13.06.2023_VTBI_2024_2026'!R66</f>
        <v>68.165070007369195</v>
      </c>
      <c r="S66" s="39"/>
    </row>
    <row r="67" spans="1:21" x14ac:dyDescent="0.25">
      <c r="A67" s="32">
        <f t="shared" si="5"/>
        <v>55</v>
      </c>
      <c r="B67" s="24" t="s">
        <v>108</v>
      </c>
      <c r="C67" s="24" t="s">
        <v>0</v>
      </c>
      <c r="D67" s="27" t="s">
        <v>47</v>
      </c>
      <c r="E67" s="57">
        <f>'12.02.2024._SP_2024_2028'!E67-'13.06.2023_VTBI_2024_2026'!E67</f>
        <v>0</v>
      </c>
      <c r="F67" s="57">
        <f>'12.02.2024._SP_2024_2028'!F67-'13.06.2023_VTBI_2024_2026'!F67</f>
        <v>0</v>
      </c>
      <c r="G67" s="57">
        <f>'12.02.2024._SP_2024_2028'!G67-'13.06.2023_VTBI_2024_2026'!G67</f>
        <v>0</v>
      </c>
      <c r="H67" s="57">
        <f>'12.02.2024._SP_2024_2028'!H67-'13.06.2023_VTBI_2024_2026'!H67</f>
        <v>0</v>
      </c>
      <c r="I67" s="57">
        <f>'12.02.2024._SP_2024_2028'!I67-'13.06.2023_VTBI_2024_2026'!I67</f>
        <v>0</v>
      </c>
      <c r="J67" s="57">
        <f>'12.02.2024._SP_2024_2028'!J67-'13.06.2023_VTBI_2024_2026'!J67</f>
        <v>0</v>
      </c>
      <c r="K67" s="57">
        <f>'12.02.2024._SP_2024_2028'!K67-'13.06.2023_VTBI_2024_2026'!K67</f>
        <v>0</v>
      </c>
      <c r="L67" s="57">
        <f>'12.02.2024._SP_2024_2028'!L67-'13.06.2023_VTBI_2024_2026'!L67</f>
        <v>0</v>
      </c>
      <c r="M67" s="57">
        <f>'12.02.2024._SP_2024_2028'!M67-'13.06.2023_VTBI_2024_2026'!M67</f>
        <v>-9.0104299813205557E-2</v>
      </c>
      <c r="N67" s="57">
        <f>'12.02.2024._SP_2024_2028'!N67-'13.06.2023_VTBI_2024_2026'!N67</f>
        <v>-0.15607453791128556</v>
      </c>
      <c r="O67" s="57">
        <f>'12.02.2024._SP_2024_2028'!O67-'13.06.2023_VTBI_2024_2026'!O67</f>
        <v>-0.37555969883566576</v>
      </c>
      <c r="P67" s="57">
        <f>'12.02.2024._SP_2024_2028'!P67-'13.06.2023_VTBI_2024_2026'!P67</f>
        <v>-0.37317242718225607</v>
      </c>
      <c r="Q67" s="58">
        <f>'12.02.2024._SP_2024_2028'!Q67-'13.06.2023_VTBI_2024_2026'!Q67</f>
        <v>5.4577301795899622</v>
      </c>
      <c r="R67" s="58">
        <f>'12.02.2024._SP_2024_2028'!R67-'13.06.2023_VTBI_2024_2026'!R67</f>
        <v>4.8637597684909428</v>
      </c>
      <c r="S67" s="39"/>
    </row>
    <row r="68" spans="1:21" x14ac:dyDescent="0.25">
      <c r="A68" s="14">
        <f t="shared" si="5"/>
        <v>56</v>
      </c>
      <c r="B68" s="15" t="s">
        <v>109</v>
      </c>
      <c r="C68" s="15" t="s">
        <v>4</v>
      </c>
      <c r="D68" s="16" t="s">
        <v>110</v>
      </c>
      <c r="E68" s="57">
        <f>'12.02.2024._SP_2024_2028'!E68-'13.06.2023_VTBI_2024_2026'!E68</f>
        <v>6.8105356923171101E-2</v>
      </c>
      <c r="F68" s="57">
        <f>'12.02.2024._SP_2024_2028'!F68-'13.06.2023_VTBI_2024_2026'!F68</f>
        <v>7.9295618741246798E-2</v>
      </c>
      <c r="G68" s="57">
        <f>'12.02.2024._SP_2024_2028'!G68-'13.06.2023_VTBI_2024_2026'!G68</f>
        <v>8.3748656092321738E-2</v>
      </c>
      <c r="H68" s="57">
        <f>'12.02.2024._SP_2024_2028'!H68-'13.06.2023_VTBI_2024_2026'!H68</f>
        <v>7.5876413040104396E-2</v>
      </c>
      <c r="I68" s="57">
        <f>'12.02.2024._SP_2024_2028'!I68-'13.06.2023_VTBI_2024_2026'!I68</f>
        <v>4.8415860526455745E-2</v>
      </c>
      <c r="J68" s="57">
        <f>'12.02.2024._SP_2024_2028'!J68-'13.06.2023_VTBI_2024_2026'!J68</f>
        <v>-7.4135587675678849E-3</v>
      </c>
      <c r="K68" s="57">
        <f>'12.02.2024._SP_2024_2028'!K68-'13.06.2023_VTBI_2024_2026'!K68</f>
        <v>-0.10136071937143676</v>
      </c>
      <c r="L68" s="57">
        <f>'12.02.2024._SP_2024_2028'!L68-'13.06.2023_VTBI_2024_2026'!L68</f>
        <v>-0.24302622463927026</v>
      </c>
      <c r="M68" s="57">
        <f>'12.02.2024._SP_2024_2028'!M68-'13.06.2023_VTBI_2024_2026'!M68</f>
        <v>-0.43998346353775908</v>
      </c>
      <c r="N68" s="57">
        <f>'12.02.2024._SP_2024_2028'!N68-'13.06.2023_VTBI_2024_2026'!N68</f>
        <v>-0.69494530054080794</v>
      </c>
      <c r="O68" s="57">
        <f>'12.02.2024._SP_2024_2028'!O68-'13.06.2023_VTBI_2024_2026'!O68</f>
        <v>-1.0036270168478323</v>
      </c>
      <c r="P68" s="57">
        <f>'12.02.2024._SP_2024_2028'!P68-'13.06.2023_VTBI_2024_2026'!P68</f>
        <v>-1.3509664784056543</v>
      </c>
      <c r="Q68" s="58">
        <f>'12.02.2024._SP_2024_2028'!Q68-'13.06.2023_VTBI_2024_2026'!Q68</f>
        <v>5.0113843175891759</v>
      </c>
      <c r="R68" s="58">
        <f>'12.02.2024._SP_2024_2028'!R68-'13.06.2023_VTBI_2024_2026'!R68</f>
        <v>4.7399938235703489</v>
      </c>
      <c r="S68" s="39"/>
    </row>
    <row r="69" spans="1:21" x14ac:dyDescent="0.25">
      <c r="A69" s="11"/>
      <c r="B69" s="12" t="s">
        <v>111</v>
      </c>
      <c r="C69" s="12" t="s">
        <v>112</v>
      </c>
      <c r="D69" s="13"/>
      <c r="E69" s="20">
        <v>2015</v>
      </c>
      <c r="F69" s="20">
        <v>2016</v>
      </c>
      <c r="G69" s="20">
        <v>2017</v>
      </c>
      <c r="H69" s="20">
        <v>2018</v>
      </c>
      <c r="I69" s="20">
        <v>2019</v>
      </c>
      <c r="J69" s="20">
        <v>2020</v>
      </c>
      <c r="K69" s="20">
        <v>2021</v>
      </c>
      <c r="L69" s="20">
        <v>2022</v>
      </c>
      <c r="M69" s="20">
        <v>2023</v>
      </c>
      <c r="N69" s="20">
        <v>2024</v>
      </c>
      <c r="O69" s="20">
        <v>2025</v>
      </c>
      <c r="P69" s="56">
        <v>2026</v>
      </c>
      <c r="Q69" s="20">
        <v>2027</v>
      </c>
      <c r="R69" s="56">
        <v>2028</v>
      </c>
      <c r="S69" s="39"/>
    </row>
    <row r="70" spans="1:21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57">
        <f>'12.02.2024._SP_2024_2028'!E70-'13.06.2023_VTBI_2024_2026'!E70</f>
        <v>0</v>
      </c>
      <c r="F70" s="57">
        <f>'12.02.2024._SP_2024_2028'!F70-'13.06.2023_VTBI_2024_2026'!F70</f>
        <v>0</v>
      </c>
      <c r="G70" s="57">
        <f>'12.02.2024._SP_2024_2028'!G70-'13.06.2023_VTBI_2024_2026'!G70</f>
        <v>0</v>
      </c>
      <c r="H70" s="57">
        <f>'12.02.2024._SP_2024_2028'!H70-'13.06.2023_VTBI_2024_2026'!H70</f>
        <v>0</v>
      </c>
      <c r="I70" s="57">
        <f>'12.02.2024._SP_2024_2028'!I70-'13.06.2023_VTBI_2024_2026'!I70</f>
        <v>0</v>
      </c>
      <c r="J70" s="57">
        <f>'12.02.2024._SP_2024_2028'!J70-'13.06.2023_VTBI_2024_2026'!J70</f>
        <v>0</v>
      </c>
      <c r="K70" s="57">
        <f>'12.02.2024._SP_2024_2028'!K70-'13.06.2023_VTBI_2024_2026'!K70</f>
        <v>0</v>
      </c>
      <c r="L70" s="57">
        <f>'12.02.2024._SP_2024_2028'!L70-'13.06.2023_VTBI_2024_2026'!L70</f>
        <v>0</v>
      </c>
      <c r="M70" s="57">
        <f>'12.02.2024._SP_2024_2028'!M70-'13.06.2023_VTBI_2024_2026'!M70</f>
        <v>10.983999999999924</v>
      </c>
      <c r="N70" s="57">
        <f>'12.02.2024._SP_2024_2028'!N70-'13.06.2023_VTBI_2024_2026'!N70</f>
        <v>11.807799999999816</v>
      </c>
      <c r="O70" s="57">
        <f>'12.02.2024._SP_2024_2028'!O70-'13.06.2023_VTBI_2024_2026'!O70</f>
        <v>37.150290749999613</v>
      </c>
      <c r="P70" s="57">
        <f>'12.02.2024._SP_2024_2028'!P70-'13.06.2023_VTBI_2024_2026'!P70</f>
        <v>56.581796819999681</v>
      </c>
      <c r="Q70" s="58">
        <f>'12.02.2024._SP_2024_2028'!Q70-'13.06.2023_VTBI_2024_2026'!Q70</f>
        <v>1955.9852575672503</v>
      </c>
      <c r="R70" s="58">
        <f>'12.02.2024._SP_2024_2028'!R70-'13.06.2023_VTBI_2024_2026'!R70</f>
        <v>2053.784520445613</v>
      </c>
      <c r="S70" s="39"/>
    </row>
    <row r="71" spans="1:21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57">
        <f>'12.02.2024._SP_2024_2028'!E71-'13.06.2023_VTBI_2024_2026'!E71</f>
        <v>0</v>
      </c>
      <c r="F71" s="57">
        <f>'12.02.2024._SP_2024_2028'!F71-'13.06.2023_VTBI_2024_2026'!F71</f>
        <v>0</v>
      </c>
      <c r="G71" s="57">
        <f>'12.02.2024._SP_2024_2028'!G71-'13.06.2023_VTBI_2024_2026'!G71</f>
        <v>0</v>
      </c>
      <c r="H71" s="57">
        <f>'12.02.2024._SP_2024_2028'!H71-'13.06.2023_VTBI_2024_2026'!H71</f>
        <v>0</v>
      </c>
      <c r="I71" s="57">
        <f>'12.02.2024._SP_2024_2028'!I71-'13.06.2023_VTBI_2024_2026'!I71</f>
        <v>0</v>
      </c>
      <c r="J71" s="57">
        <f>'12.02.2024._SP_2024_2028'!J71-'13.06.2023_VTBI_2024_2026'!J71</f>
        <v>0</v>
      </c>
      <c r="K71" s="57">
        <f>'12.02.2024._SP_2024_2028'!K71-'13.06.2023_VTBI_2024_2026'!K71</f>
        <v>0</v>
      </c>
      <c r="L71" s="57">
        <f>'12.02.2024._SP_2024_2028'!L71-'13.06.2023_VTBI_2024_2026'!L71</f>
        <v>0</v>
      </c>
      <c r="M71" s="57">
        <f>'12.02.2024._SP_2024_2028'!M71-'13.06.2023_VTBI_2024_2026'!M71</f>
        <v>0.80000000000000071</v>
      </c>
      <c r="N71" s="57">
        <f>'12.02.2024._SP_2024_2028'!N71-'13.06.2023_VTBI_2024_2026'!N71</f>
        <v>0</v>
      </c>
      <c r="O71" s="57">
        <f>'12.02.2024._SP_2024_2028'!O71-'13.06.2023_VTBI_2024_2026'!O71</f>
        <v>1.5</v>
      </c>
      <c r="P71" s="57">
        <f>'12.02.2024._SP_2024_2028'!P71-'13.06.2023_VTBI_2024_2026'!P71</f>
        <v>1</v>
      </c>
      <c r="Q71" s="58">
        <f>'12.02.2024._SP_2024_2028'!Q71-'13.06.2023_VTBI_2024_2026'!Q71</f>
        <v>5</v>
      </c>
      <c r="R71" s="58">
        <f>'12.02.2024._SP_2024_2028'!R71-'13.06.2023_VTBI_2024_2026'!R71</f>
        <v>5</v>
      </c>
      <c r="S71" s="39"/>
    </row>
    <row r="72" spans="1:21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57">
        <f>'12.02.2024._SP_2024_2028'!E72-'13.06.2023_VTBI_2024_2026'!E72</f>
        <v>0</v>
      </c>
      <c r="F72" s="57">
        <f>'12.02.2024._SP_2024_2028'!F72-'13.06.2023_VTBI_2024_2026'!F72</f>
        <v>0</v>
      </c>
      <c r="G72" s="57">
        <f>'12.02.2024._SP_2024_2028'!G72-'13.06.2023_VTBI_2024_2026'!G72</f>
        <v>0</v>
      </c>
      <c r="H72" s="57">
        <f>'12.02.2024._SP_2024_2028'!H72-'13.06.2023_VTBI_2024_2026'!H72</f>
        <v>-1.3138269632833044E-3</v>
      </c>
      <c r="I72" s="57">
        <f>'12.02.2024._SP_2024_2028'!I72-'13.06.2023_VTBI_2024_2026'!I72</f>
        <v>-1.9808945581698083</v>
      </c>
      <c r="J72" s="57">
        <f>'12.02.2024._SP_2024_2028'!J72-'13.06.2023_VTBI_2024_2026'!J72</f>
        <v>-1.2388719548765863</v>
      </c>
      <c r="K72" s="57">
        <f>'12.02.2024._SP_2024_2028'!K72-'13.06.2023_VTBI_2024_2026'!K72</f>
        <v>2.5375154653097809</v>
      </c>
      <c r="L72" s="57">
        <f>'12.02.2024._SP_2024_2028'!L72-'13.06.2023_VTBI_2024_2026'!L72</f>
        <v>0.58047485207890759</v>
      </c>
      <c r="M72" s="57">
        <f>'12.02.2024._SP_2024_2028'!M72-'13.06.2023_VTBI_2024_2026'!M72</f>
        <v>-1.6867872873353349</v>
      </c>
      <c r="N72" s="57">
        <f>'12.02.2024._SP_2024_2028'!N72-'13.06.2023_VTBI_2024_2026'!N72</f>
        <v>-1.0970581466092426</v>
      </c>
      <c r="O72" s="57">
        <f>'12.02.2024._SP_2024_2028'!O72-'13.06.2023_VTBI_2024_2026'!O72</f>
        <v>-0.32656495466336821</v>
      </c>
      <c r="P72" s="57">
        <f>'12.02.2024._SP_2024_2028'!P72-'13.06.2023_VTBI_2024_2026'!P72</f>
        <v>-0.6972347857141159</v>
      </c>
      <c r="Q72" s="58">
        <f>'12.02.2024._SP_2024_2028'!Q72-'13.06.2023_VTBI_2024_2026'!Q72</f>
        <v>2.6124945815255671</v>
      </c>
      <c r="R72" s="58">
        <f>'12.02.2024._SP_2024_2028'!R72-'13.06.2023_VTBI_2024_2026'!R72</f>
        <v>2.6140828709463619</v>
      </c>
      <c r="S72" s="39"/>
    </row>
    <row r="73" spans="1:21" x14ac:dyDescent="0.25">
      <c r="A73" s="11"/>
      <c r="B73" s="12" t="s">
        <v>119</v>
      </c>
      <c r="C73" s="12" t="s">
        <v>21</v>
      </c>
      <c r="D73" s="13"/>
      <c r="E73" s="20">
        <v>2015</v>
      </c>
      <c r="F73" s="20">
        <v>2016</v>
      </c>
      <c r="G73" s="20">
        <v>2017</v>
      </c>
      <c r="H73" s="20">
        <v>2018</v>
      </c>
      <c r="I73" s="20">
        <v>2019</v>
      </c>
      <c r="J73" s="20">
        <v>2020</v>
      </c>
      <c r="K73" s="20">
        <v>2021</v>
      </c>
      <c r="L73" s="20">
        <v>2022</v>
      </c>
      <c r="M73" s="20">
        <v>2023</v>
      </c>
      <c r="N73" s="20">
        <v>2024</v>
      </c>
      <c r="O73" s="20">
        <v>2025</v>
      </c>
      <c r="P73" s="56">
        <v>2026</v>
      </c>
      <c r="Q73" s="20">
        <v>2027</v>
      </c>
      <c r="R73" s="20">
        <v>2028</v>
      </c>
      <c r="S73" s="39"/>
    </row>
    <row r="74" spans="1:21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57">
        <f>'12.02.2024._SP_2024_2028'!E74-'13.06.2023_VTBI_2024_2026'!E74</f>
        <v>122.92478742629464</v>
      </c>
      <c r="F74" s="57">
        <f>'12.02.2024._SP_2024_2028'!F74-'13.06.2023_VTBI_2024_2026'!F74</f>
        <v>89.791874550031935</v>
      </c>
      <c r="G74" s="57">
        <f>'12.02.2024._SP_2024_2028'!G74-'13.06.2023_VTBI_2024_2026'!G74</f>
        <v>124.48357420507455</v>
      </c>
      <c r="H74" s="57">
        <f>'12.02.2024._SP_2024_2028'!H74-'13.06.2023_VTBI_2024_2026'!H74</f>
        <v>17.103233735277172</v>
      </c>
      <c r="I74" s="57">
        <f>'12.02.2024._SP_2024_2028'!I74-'13.06.2023_VTBI_2024_2026'!I74</f>
        <v>-130.86066659887001</v>
      </c>
      <c r="J74" s="57">
        <f>'12.02.2024._SP_2024_2028'!J74-'13.06.2023_VTBI_2024_2026'!J74</f>
        <v>-347.56467243433508</v>
      </c>
      <c r="K74" s="57">
        <f>'12.02.2024._SP_2024_2028'!K74-'13.06.2023_VTBI_2024_2026'!K74</f>
        <v>-444.61004694403891</v>
      </c>
      <c r="L74" s="57">
        <f>'12.02.2024._SP_2024_2028'!L74-'13.06.2023_VTBI_2024_2026'!L74</f>
        <v>-612.24335515586063</v>
      </c>
      <c r="M74" s="57">
        <f>'12.02.2024._SP_2024_2028'!M74-'13.06.2023_VTBI_2024_2026'!M74</f>
        <v>-793.48570318233033</v>
      </c>
      <c r="N74" s="57">
        <f>'12.02.2024._SP_2024_2028'!N74-'13.06.2023_VTBI_2024_2026'!N74</f>
        <v>-947.12963803407911</v>
      </c>
      <c r="O74" s="57">
        <f>'12.02.2024._SP_2024_2028'!O74-'13.06.2023_VTBI_2024_2026'!O74</f>
        <v>-1007.7314793207515</v>
      </c>
      <c r="P74" s="57">
        <f>'12.02.2024._SP_2024_2028'!P74-'13.06.2023_VTBI_2024_2026'!P74</f>
        <v>-1043.3665074417404</v>
      </c>
      <c r="Q74" s="58">
        <f>'12.02.2024._SP_2024_2028'!Q74-'13.06.2023_VTBI_2024_2026'!Q74</f>
        <v>31476.264933436716</v>
      </c>
      <c r="R74" s="58">
        <f>'12.02.2024._SP_2024_2028'!R74-'13.06.2023_VTBI_2024_2026'!R74</f>
        <v>32201.67543448474</v>
      </c>
      <c r="S74" s="39"/>
    </row>
    <row r="75" spans="1:21" x14ac:dyDescent="0.25">
      <c r="A75" s="22">
        <v>61</v>
      </c>
      <c r="B75" s="24" t="s">
        <v>2</v>
      </c>
      <c r="C75" s="24" t="s">
        <v>122</v>
      </c>
      <c r="D75" s="27" t="s">
        <v>110</v>
      </c>
      <c r="E75" s="57">
        <f>'12.02.2024._SP_2024_2028'!E75-'13.06.2023_VTBI_2024_2026'!E75</f>
        <v>-0.20265440323854023</v>
      </c>
      <c r="F75" s="57">
        <f>'12.02.2024._SP_2024_2028'!F75-'13.06.2023_VTBI_2024_2026'!F75</f>
        <v>-0.14374255892337828</v>
      </c>
      <c r="G75" s="57">
        <f>'12.02.2024._SP_2024_2028'!G75-'13.06.2023_VTBI_2024_2026'!G75</f>
        <v>0.13183633405908779</v>
      </c>
      <c r="H75" s="57">
        <f>'12.02.2024._SP_2024_2028'!H75-'13.06.2023_VTBI_2024_2026'!H75</f>
        <v>-0.43355576094212722</v>
      </c>
      <c r="I75" s="57">
        <f>'12.02.2024._SP_2024_2028'!I75-'13.06.2023_VTBI_2024_2026'!I75</f>
        <v>-0.56839300269602688</v>
      </c>
      <c r="J75" s="57">
        <f>'12.02.2024._SP_2024_2028'!J75-'13.06.2023_VTBI_2024_2026'!J75</f>
        <v>-0.79902623596927924</v>
      </c>
      <c r="K75" s="57">
        <f>'12.02.2024._SP_2024_2028'!K75-'13.06.2023_VTBI_2024_2026'!K75</f>
        <v>-0.32629239529127574</v>
      </c>
      <c r="L75" s="57">
        <f>'12.02.2024._SP_2024_2028'!L75-'13.06.2023_VTBI_2024_2026'!L75</f>
        <v>-0.56347616467192552</v>
      </c>
      <c r="M75" s="57">
        <f>'12.02.2024._SP_2024_2028'!M75-'13.06.2023_VTBI_2024_2026'!M75</f>
        <v>-0.58391689255408608</v>
      </c>
      <c r="N75" s="57">
        <f>'12.02.2024._SP_2024_2028'!N75-'13.06.2023_VTBI_2024_2026'!N75</f>
        <v>-0.46238292280585824</v>
      </c>
      <c r="O75" s="57">
        <f>'12.02.2024._SP_2024_2028'!O75-'13.06.2023_VTBI_2024_2026'!O75</f>
        <v>-0.13179073083573201</v>
      </c>
      <c r="P75" s="57">
        <f>'12.02.2024._SP_2024_2028'!P75-'13.06.2023_VTBI_2024_2026'!P75</f>
        <v>-4.2681931472770884E-2</v>
      </c>
      <c r="Q75" s="58">
        <f>'12.02.2024._SP_2024_2028'!Q75-'13.06.2023_VTBI_2024_2026'!Q75</f>
        <v>2.2669228793927374</v>
      </c>
      <c r="R75" s="58">
        <f>'12.02.2024._SP_2024_2028'!R75-'13.06.2023_VTBI_2024_2026'!R75</f>
        <v>2.3046270025432136</v>
      </c>
      <c r="S75" s="39"/>
      <c r="U75" s="45"/>
    </row>
    <row r="76" spans="1:21" x14ac:dyDescent="0.25">
      <c r="A76" s="22">
        <v>62</v>
      </c>
      <c r="B76" s="24" t="s">
        <v>123</v>
      </c>
      <c r="C76" s="24" t="s">
        <v>124</v>
      </c>
      <c r="D76" s="27" t="s">
        <v>47</v>
      </c>
      <c r="E76" s="57">
        <f>'12.02.2024._SP_2024_2028'!E76-'13.06.2023_VTBI_2024_2026'!E76</f>
        <v>-7.1776750252965232E-2</v>
      </c>
      <c r="F76" s="57">
        <f>'12.02.2024._SP_2024_2028'!F76-'13.06.2023_VTBI_2024_2026'!F76</f>
        <v>-2.0321096406632794E-2</v>
      </c>
      <c r="G76" s="57">
        <f>'12.02.2024._SP_2024_2028'!G76-'13.06.2023_VTBI_2024_2026'!G76</f>
        <v>0.291275194571612</v>
      </c>
      <c r="H76" s="57">
        <f>'12.02.2024._SP_2024_2028'!H76-'13.06.2023_VTBI_2024_2026'!H76</f>
        <v>-0.2188771692877417</v>
      </c>
      <c r="I76" s="57">
        <f>'12.02.2024._SP_2024_2028'!I76-'13.06.2023_VTBI_2024_2026'!I76</f>
        <v>-0.15774782388137537</v>
      </c>
      <c r="J76" s="57">
        <f>'12.02.2024._SP_2024_2028'!J76-'13.06.2023_VTBI_2024_2026'!J76</f>
        <v>-0.39879343886033225</v>
      </c>
      <c r="K76" s="57">
        <f>'12.02.2024._SP_2024_2028'!K76-'13.06.2023_VTBI_2024_2026'!K76</f>
        <v>-4.6791124240961185E-2</v>
      </c>
      <c r="L76" s="57">
        <f>'12.02.2024._SP_2024_2028'!L76-'13.06.2023_VTBI_2024_2026'!L76</f>
        <v>-0.21773929339082571</v>
      </c>
      <c r="M76" s="57">
        <f>'12.02.2024._SP_2024_2028'!M76-'13.06.2023_VTBI_2024_2026'!M76</f>
        <v>-0.15184477322878281</v>
      </c>
      <c r="N76" s="57">
        <f>'12.02.2024._SP_2024_2028'!N76-'13.06.2023_VTBI_2024_2026'!N76</f>
        <v>-6.1487212767888766E-2</v>
      </c>
      <c r="O76" s="57">
        <f>'12.02.2024._SP_2024_2028'!O76-'13.06.2023_VTBI_2024_2026'!O76</f>
        <v>0.42099275475486908</v>
      </c>
      <c r="P76" s="57">
        <f>'12.02.2024._SP_2024_2028'!P76-'13.06.2023_VTBI_2024_2026'!P76</f>
        <v>0.45661565141384602</v>
      </c>
      <c r="Q76" s="58">
        <f>'12.02.2024._SP_2024_2028'!Q76-'13.06.2023_VTBI_2024_2026'!Q76</f>
        <v>-8.7502777560163877E-2</v>
      </c>
      <c r="R76" s="58">
        <f>'12.02.2024._SP_2024_2028'!R76-'13.06.2023_VTBI_2024_2026'!R76</f>
        <v>-9.7244495597506531E-2</v>
      </c>
    </row>
    <row r="77" spans="1:21" x14ac:dyDescent="0.25">
      <c r="A77" s="22">
        <v>63</v>
      </c>
      <c r="B77" s="24" t="s">
        <v>125</v>
      </c>
      <c r="C77" s="24" t="s">
        <v>126</v>
      </c>
      <c r="D77" s="27" t="s">
        <v>47</v>
      </c>
      <c r="E77" s="57">
        <f>'12.02.2024._SP_2024_2028'!E77-'13.06.2023_VTBI_2024_2026'!E77</f>
        <v>-7.1063332280765223E-3</v>
      </c>
      <c r="F77" s="57">
        <f>'12.02.2024._SP_2024_2028'!F77-'13.06.2023_VTBI_2024_2026'!F77</f>
        <v>-2.0026912546137532E-2</v>
      </c>
      <c r="G77" s="57">
        <f>'12.02.2024._SP_2024_2028'!G77-'13.06.2023_VTBI_2024_2026'!G77</f>
        <v>-3.8513094179906893E-2</v>
      </c>
      <c r="H77" s="57">
        <f>'12.02.2024._SP_2024_2028'!H77-'13.06.2023_VTBI_2024_2026'!H77</f>
        <v>-6.312032863765471E-2</v>
      </c>
      <c r="I77" s="57">
        <f>'12.02.2024._SP_2024_2028'!I77-'13.06.2023_VTBI_2024_2026'!I77</f>
        <v>-0.25627881644823503</v>
      </c>
      <c r="J77" s="57">
        <f>'12.02.2024._SP_2024_2028'!J77-'13.06.2023_VTBI_2024_2026'!J77</f>
        <v>-0.25759560596230757</v>
      </c>
      <c r="K77" s="57">
        <f>'12.02.2024._SP_2024_2028'!K77-'13.06.2023_VTBI_2024_2026'!K77</f>
        <v>-0.16184135064467631</v>
      </c>
      <c r="L77" s="57">
        <f>'12.02.2024._SP_2024_2028'!L77-'13.06.2023_VTBI_2024_2026'!L77</f>
        <v>-0.19827682885407039</v>
      </c>
      <c r="M77" s="57">
        <f>'12.02.2024._SP_2024_2028'!M77-'13.06.2023_VTBI_2024_2026'!M77</f>
        <v>-0.22671897158328147</v>
      </c>
      <c r="N77" s="57">
        <f>'12.02.2024._SP_2024_2028'!N77-'13.06.2023_VTBI_2024_2026'!N77</f>
        <v>-0.19479157046450768</v>
      </c>
      <c r="O77" s="57">
        <f>'12.02.2024._SP_2024_2028'!O77-'13.06.2023_VTBI_2024_2026'!O77</f>
        <v>-0.13086989654015524</v>
      </c>
      <c r="P77" s="57">
        <f>'12.02.2024._SP_2024_2028'!P77-'13.06.2023_VTBI_2024_2026'!P77</f>
        <v>-0.17042429318008634</v>
      </c>
      <c r="Q77" s="58">
        <f>'12.02.2024._SP_2024_2028'!Q77-'13.06.2023_VTBI_2024_2026'!Q77</f>
        <v>0.90919855788206705</v>
      </c>
      <c r="R77" s="58">
        <f>'12.02.2024._SP_2024_2028'!R77-'13.06.2023_VTBI_2024_2026'!R77</f>
        <v>0.93290077307423658</v>
      </c>
    </row>
    <row r="78" spans="1:21" x14ac:dyDescent="0.25">
      <c r="A78" s="65">
        <f>A77+1</f>
        <v>64</v>
      </c>
      <c r="B78" s="66" t="s">
        <v>127</v>
      </c>
      <c r="C78" s="66" t="s">
        <v>128</v>
      </c>
      <c r="D78" s="67" t="s">
        <v>47</v>
      </c>
      <c r="E78" s="57">
        <f>'12.02.2024._SP_2024_2028'!E78-'13.06.2023_VTBI_2024_2026'!E78</f>
        <v>-7.8969270928215929E-2</v>
      </c>
      <c r="F78" s="57">
        <f>'12.02.2024._SP_2024_2028'!F78-'13.06.2023_VTBI_2024_2026'!F78</f>
        <v>-0.10339454997060793</v>
      </c>
      <c r="G78" s="57">
        <f>'12.02.2024._SP_2024_2028'!G78-'13.06.2023_VTBI_2024_2026'!G78</f>
        <v>-0.12092576633261709</v>
      </c>
      <c r="H78" s="57">
        <f>'12.02.2024._SP_2024_2028'!H78-'13.06.2023_VTBI_2024_2026'!H78</f>
        <v>-0.15155826301673092</v>
      </c>
      <c r="I78" s="57">
        <f>'12.02.2024._SP_2024_2028'!I78-'13.06.2023_VTBI_2024_2026'!I78</f>
        <v>-0.15436636236641665</v>
      </c>
      <c r="J78" s="57">
        <f>'12.02.2024._SP_2024_2028'!J78-'13.06.2023_VTBI_2024_2026'!J78</f>
        <v>-0.14263719114663931</v>
      </c>
      <c r="K78" s="57">
        <f>'12.02.2024._SP_2024_2028'!K78-'13.06.2023_VTBI_2024_2026'!K78</f>
        <v>-0.11765992040563855</v>
      </c>
      <c r="L78" s="57">
        <f>'12.02.2024._SP_2024_2028'!L78-'13.06.2023_VTBI_2024_2026'!L78</f>
        <v>-0.14746004242702915</v>
      </c>
      <c r="M78" s="57">
        <f>'12.02.2024._SP_2024_2028'!M78-'13.06.2023_VTBI_2024_2026'!M78</f>
        <v>-0.20535314774202185</v>
      </c>
      <c r="N78" s="57">
        <f>'12.02.2024._SP_2024_2028'!N78-'13.06.2023_VTBI_2024_2026'!N78</f>
        <v>-0.20610413957346196</v>
      </c>
      <c r="O78" s="57">
        <f>'12.02.2024._SP_2024_2028'!O78-'13.06.2023_VTBI_2024_2026'!O78</f>
        <v>-0.42191358905044574</v>
      </c>
      <c r="P78" s="57">
        <f>'12.02.2024._SP_2024_2028'!P78-'13.06.2023_VTBI_2024_2026'!P78</f>
        <v>-0.32887328970653029</v>
      </c>
      <c r="Q78" s="58">
        <f>'12.02.2024._SP_2024_2028'!Q78-'13.06.2023_VTBI_2024_2026'!Q78</f>
        <v>1.4452270990708342</v>
      </c>
      <c r="R78" s="58">
        <f>'12.02.2024._SP_2024_2028'!R78-'13.06.2023_VTBI_2024_2026'!R78</f>
        <v>1.4689707250664834</v>
      </c>
    </row>
    <row r="79" spans="1:21" x14ac:dyDescent="0.25">
      <c r="A79" s="65">
        <f>A78+1</f>
        <v>65</v>
      </c>
      <c r="B79" s="66" t="s">
        <v>3</v>
      </c>
      <c r="C79" s="66" t="s">
        <v>22</v>
      </c>
      <c r="D79" s="67" t="s">
        <v>47</v>
      </c>
      <c r="E79" s="57">
        <f>'12.02.2024._SP_2024_2028'!E79-'13.06.2023_VTBI_2024_2026'!E79</f>
        <v>-0.50085730489908542</v>
      </c>
      <c r="F79" s="57">
        <f>'12.02.2024._SP_2024_2028'!F79-'13.06.2023_VTBI_2024_2026'!F79</f>
        <v>-0.36166089091936726</v>
      </c>
      <c r="G79" s="57">
        <f>'12.02.2024._SP_2024_2028'!G79-'13.06.2023_VTBI_2024_2026'!G79</f>
        <v>-0.49843537283263117</v>
      </c>
      <c r="H79" s="57">
        <f>'12.02.2024._SP_2024_2028'!H79-'13.06.2023_VTBI_2024_2026'!H79</f>
        <v>-6.9154536685772428E-2</v>
      </c>
      <c r="I79" s="57">
        <f>'12.02.2024._SP_2024_2028'!I79-'13.06.2023_VTBI_2024_2026'!I79</f>
        <v>-1.5023015000260784</v>
      </c>
      <c r="J79" s="57">
        <f>'12.02.2024._SP_2024_2028'!J79-'13.06.2023_VTBI_2024_2026'!J79</f>
        <v>-1.8844173653161107</v>
      </c>
      <c r="K79" s="57">
        <f>'12.02.2024._SP_2024_2028'!K79-'13.06.2023_VTBI_2024_2026'!K79</f>
        <v>0.7152493235538202</v>
      </c>
      <c r="L79" s="57">
        <f>'12.02.2024._SP_2024_2028'!L79-'13.06.2023_VTBI_2024_2026'!L79</f>
        <v>1.8645006070337473</v>
      </c>
      <c r="M79" s="57">
        <f>'12.02.2024._SP_2024_2028'!M79-'13.06.2023_VTBI_2024_2026'!M79</f>
        <v>0.81825194136051493</v>
      </c>
      <c r="N79" s="57">
        <f>'12.02.2024._SP_2024_2028'!N79-'13.06.2023_VTBI_2024_2026'!N79</f>
        <v>0.19821083035617448</v>
      </c>
      <c r="O79" s="57">
        <f>'12.02.2024._SP_2024_2028'!O79-'13.06.2023_VTBI_2024_2026'!O79</f>
        <v>0.31152801815886733</v>
      </c>
      <c r="P79" s="57">
        <f>'12.02.2024._SP_2024_2028'!P79-'13.06.2023_VTBI_2024_2026'!P79</f>
        <v>-3.4852945636757227E-2</v>
      </c>
      <c r="Q79" s="58">
        <f>'12.02.2024._SP_2024_2028'!Q79-'13.06.2023_VTBI_2024_2026'!Q79</f>
        <v>-1.0748410197777503E-2</v>
      </c>
      <c r="R79" s="58">
        <f>'12.02.2024._SP_2024_2028'!R79-'13.06.2023_VTBI_2024_2026'!R79</f>
        <v>-9.1713101202088865E-3</v>
      </c>
    </row>
    <row r="80" spans="1:21" x14ac:dyDescent="0.25">
      <c r="A80" s="68">
        <f>A79+1</f>
        <v>66</v>
      </c>
      <c r="B80" s="69" t="s">
        <v>3</v>
      </c>
      <c r="C80" s="69" t="s">
        <v>22</v>
      </c>
      <c r="D80" s="70" t="s">
        <v>42</v>
      </c>
      <c r="E80" s="57">
        <f>'12.02.2024._SP_2024_2028'!E80-'13.06.2023_VTBI_2024_2026'!E80</f>
        <v>-122.92478742629464</v>
      </c>
      <c r="F80" s="57">
        <f>'12.02.2024._SP_2024_2028'!F80-'13.06.2023_VTBI_2024_2026'!F80</f>
        <v>-89.791874550031935</v>
      </c>
      <c r="G80" s="57">
        <f>'12.02.2024._SP_2024_2028'!G80-'13.06.2023_VTBI_2024_2026'!G80</f>
        <v>-124.48357420507455</v>
      </c>
      <c r="H80" s="57">
        <f>'12.02.2024._SP_2024_2028'!H80-'13.06.2023_VTBI_2024_2026'!H80</f>
        <v>-17.450233735275106</v>
      </c>
      <c r="I80" s="57">
        <f>'12.02.2024._SP_2024_2028'!I80-'13.06.2023_VTBI_2024_2026'!I80</f>
        <v>-405.17333340113328</v>
      </c>
      <c r="J80" s="57">
        <f>'12.02.2024._SP_2024_2028'!J80-'13.06.2023_VTBI_2024_2026'!J80</f>
        <v>-506.62432756566341</v>
      </c>
      <c r="K80" s="57">
        <f>'12.02.2024._SP_2024_2028'!K80-'13.06.2023_VTBI_2024_2026'!K80</f>
        <v>197.81704694403743</v>
      </c>
      <c r="L80" s="57">
        <f>'12.02.2024._SP_2024_2028'!L80-'13.06.2023_VTBI_2024_2026'!L80</f>
        <v>525.30235515585809</v>
      </c>
      <c r="M80" s="57">
        <f>'12.02.2024._SP_2024_2028'!M80-'13.06.2023_VTBI_2024_2026'!M80</f>
        <v>245.8482742114611</v>
      </c>
      <c r="N80" s="57">
        <f>'12.02.2024._SP_2024_2028'!N80-'13.06.2023_VTBI_2024_2026'!N80</f>
        <v>70.387440215312381</v>
      </c>
      <c r="O80" s="57">
        <f>'12.02.2024._SP_2024_2028'!O80-'13.06.2023_VTBI_2024_2026'!O80</f>
        <v>100.39782729570288</v>
      </c>
      <c r="P80" s="57">
        <f>'12.02.2024._SP_2024_2028'!P80-'13.06.2023_VTBI_2024_2026'!P80</f>
        <v>-10.593930521179573</v>
      </c>
      <c r="Q80" s="58">
        <f>'12.02.2024._SP_2024_2028'!Q80-'13.06.2023_VTBI_2024_2026'!Q80</f>
        <v>-3.3831980699869746</v>
      </c>
      <c r="R80" s="58">
        <f>'12.02.2024._SP_2024_2028'!R80-'13.06.2023_VTBI_2024_2026'!R80</f>
        <v>-2.9533155179997266</v>
      </c>
    </row>
  </sheetData>
  <mergeCells count="2">
    <mergeCell ref="E3:M3"/>
    <mergeCell ref="N3:P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ce4cee5fa2b0d28ce8546648566c961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bed72631f8b6dabe981792aa12b6b925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83D1E6-6CBE-4D16-A787-D1980C36D86A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D44803AB-9284-47F2-A288-4B12FCFA22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386779-A710-44ED-81BD-F84F5BB49EC9}"/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12.02.2024._SP_2024_2028</vt:lpstr>
      <vt:lpstr>13.06.2023_VTBI_2024_2026</vt:lpstr>
      <vt:lpstr>izmaiņas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dcterms:created xsi:type="dcterms:W3CDTF">2022-02-01T06:14:51Z</dcterms:created>
  <dcterms:modified xsi:type="dcterms:W3CDTF">2024-02-15T14:11:59Z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