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5_Zinojumi_viedokli\2018 Starpzinojums\20180406_Pacina_uz_VKanceleju\"/>
    </mc:Choice>
  </mc:AlternateContent>
  <bookViews>
    <workbookView xWindow="0" yWindow="0" windowWidth="25200" windowHeight="11850" tabRatio="926"/>
  </bookViews>
  <sheets>
    <sheet name="5.pielikuma 1.tabula" sheetId="12" r:id="rId1"/>
    <sheet name="5.pielikuma 2.tabula" sheetId="9" r:id="rId2"/>
    <sheet name="5.pielikuma 3.tabula" sheetId="2" r:id="rId3"/>
    <sheet name="5.pielikuma 4.tabula" sheetId="11" r:id="rId4"/>
    <sheet name="5.pielikuma 5.tabula" sheetId="21" r:id="rId5"/>
    <sheet name="3.5.attēls" sheetId="26" r:id="rId6"/>
    <sheet name="Salīdzinājums" sheetId="13" r:id="rId7"/>
    <sheet name="Potenciālais_IKP" sheetId="7" state="hidden" r:id="rId8"/>
    <sheet name="deficit_reduction_factor" sheetId="25" state="hidden" r:id="rId9"/>
    <sheet name="TE_TR_IP_Eurostat" sheetId="24"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Toc426714403" localSheetId="1">'5.pielikuma 2.tabula'!#REF!</definedName>
    <definedName name="BEx00291TFWM0SH72LN67BUNGOVC" localSheetId="5" hidden="1">#REF!</definedName>
    <definedName name="BEx00291TFWM0SH72LN67BUNGOVC" localSheetId="4" hidden="1">#REF!</definedName>
    <definedName name="BEx00291TFWM0SH72LN67BUNGOVC" localSheetId="8" hidden="1">#REF!</definedName>
    <definedName name="BEx00291TFWM0SH72LN67BUNGOVC" localSheetId="7" hidden="1">#REF!</definedName>
    <definedName name="BEx00291TFWM0SH72LN67BUNGOVC" hidden="1">#REF!</definedName>
    <definedName name="BEx01NHUJB8UAP930A5BCDCMYNEA" localSheetId="5" hidden="1">#REF!</definedName>
    <definedName name="BEx01NHUJB8UAP930A5BCDCMYNEA" localSheetId="4" hidden="1">#REF!</definedName>
    <definedName name="BEx01NHUJB8UAP930A5BCDCMYNEA" localSheetId="8" hidden="1">#REF!</definedName>
    <definedName name="BEx01NHUJB8UAP930A5BCDCMYNEA" localSheetId="7" hidden="1">#REF!</definedName>
    <definedName name="BEx01NHUJB8UAP930A5BCDCMYNEA" hidden="1">#REF!</definedName>
    <definedName name="BEx02S3RMMAM49IRGCTRSYXIBTM3" localSheetId="5" hidden="1">#REF!</definedName>
    <definedName name="BEx02S3RMMAM49IRGCTRSYXIBTM3" localSheetId="4" hidden="1">#REF!</definedName>
    <definedName name="BEx02S3RMMAM49IRGCTRSYXIBTM3" localSheetId="8" hidden="1">#REF!</definedName>
    <definedName name="BEx02S3RMMAM49IRGCTRSYXIBTM3" localSheetId="7" hidden="1">#REF!</definedName>
    <definedName name="BEx02S3RMMAM49IRGCTRSYXIBTM3" hidden="1">#REF!</definedName>
    <definedName name="BEx1H7X513BJSY31BXLRNLKF2DL3" localSheetId="5" hidden="1">#REF!</definedName>
    <definedName name="BEx1H7X513BJSY31BXLRNLKF2DL3" localSheetId="4" hidden="1">#REF!</definedName>
    <definedName name="BEx1H7X513BJSY31BXLRNLKF2DL3" localSheetId="8" hidden="1">#REF!</definedName>
    <definedName name="BEx1H7X513BJSY31BXLRNLKF2DL3" localSheetId="7" hidden="1">#REF!</definedName>
    <definedName name="BEx1H7X513BJSY31BXLRNLKF2DL3" hidden="1">#REF!</definedName>
    <definedName name="BEx1HI9C72EAJA5BQVO8AFVN8RH6" localSheetId="5" hidden="1">#REF!</definedName>
    <definedName name="BEx1HI9C72EAJA5BQVO8AFVN8RH6" localSheetId="4" hidden="1">#REF!</definedName>
    <definedName name="BEx1HI9C72EAJA5BQVO8AFVN8RH6" localSheetId="8" hidden="1">#REF!</definedName>
    <definedName name="BEx1HI9C72EAJA5BQVO8AFVN8RH6" localSheetId="7" hidden="1">#REF!</definedName>
    <definedName name="BEx1HI9C72EAJA5BQVO8AFVN8RH6" hidden="1">#REF!</definedName>
    <definedName name="BEx1ILD9KYF8KV7QTO8AEJ2O44QJ" localSheetId="5" hidden="1">#REF!</definedName>
    <definedName name="BEx1ILD9KYF8KV7QTO8AEJ2O44QJ" localSheetId="4" hidden="1">#REF!</definedName>
    <definedName name="BEx1ILD9KYF8KV7QTO8AEJ2O44QJ" localSheetId="8" hidden="1">#REF!</definedName>
    <definedName name="BEx1ILD9KYF8KV7QTO8AEJ2O44QJ" localSheetId="7" hidden="1">#REF!</definedName>
    <definedName name="BEx1ILD9KYF8KV7QTO8AEJ2O44QJ" hidden="1">#REF!</definedName>
    <definedName name="BEx1J91O4L4U9RH1N6TZ5DMPA09Z" localSheetId="5" hidden="1">#REF!</definedName>
    <definedName name="BEx1J91O4L4U9RH1N6TZ5DMPA09Z" localSheetId="4" hidden="1">#REF!</definedName>
    <definedName name="BEx1J91O4L4U9RH1N6TZ5DMPA09Z" localSheetId="8" hidden="1">#REF!</definedName>
    <definedName name="BEx1J91O4L4U9RH1N6TZ5DMPA09Z" localSheetId="7" hidden="1">#REF!</definedName>
    <definedName name="BEx1J91O4L4U9RH1N6TZ5DMPA09Z" hidden="1">#REF!</definedName>
    <definedName name="BEx1JVIVQ4HNH47Q8YHSFOT7XE3E" localSheetId="5" hidden="1">#REF!</definedName>
    <definedName name="BEx1JVIVQ4HNH47Q8YHSFOT7XE3E" localSheetId="4" hidden="1">#REF!</definedName>
    <definedName name="BEx1JVIVQ4HNH47Q8YHSFOT7XE3E" localSheetId="8" hidden="1">#REF!</definedName>
    <definedName name="BEx1JVIVQ4HNH47Q8YHSFOT7XE3E" localSheetId="7" hidden="1">#REF!</definedName>
    <definedName name="BEx1JVIVQ4HNH47Q8YHSFOT7XE3E" hidden="1">#REF!</definedName>
    <definedName name="BEx1KP6WIEC74GT8JHR2WP9QPQJZ" localSheetId="5" hidden="1">#REF!</definedName>
    <definedName name="BEx1KP6WIEC74GT8JHR2WP9QPQJZ" localSheetId="4" hidden="1">#REF!</definedName>
    <definedName name="BEx1KP6WIEC74GT8JHR2WP9QPQJZ" localSheetId="8" hidden="1">#REF!</definedName>
    <definedName name="BEx1KP6WIEC74GT8JHR2WP9QPQJZ" localSheetId="7" hidden="1">#REF!</definedName>
    <definedName name="BEx1KP6WIEC74GT8JHR2WP9QPQJZ" hidden="1">#REF!</definedName>
    <definedName name="BEx1KWJD9OT4RI2N2N6MN4BMO1PX" localSheetId="5" hidden="1">#REF!</definedName>
    <definedName name="BEx1KWJD9OT4RI2N2N6MN4BMO1PX" localSheetId="4" hidden="1">#REF!</definedName>
    <definedName name="BEx1KWJD9OT4RI2N2N6MN4BMO1PX" localSheetId="8" hidden="1">#REF!</definedName>
    <definedName name="BEx1KWJD9OT4RI2N2N6MN4BMO1PX" localSheetId="7" hidden="1">#REF!</definedName>
    <definedName name="BEx1KWJD9OT4RI2N2N6MN4BMO1PX" hidden="1">#REF!</definedName>
    <definedName name="BEx1MJKVJJAUNYBM1BYB9LYH1CWL" localSheetId="5" hidden="1">#REF!</definedName>
    <definedName name="BEx1MJKVJJAUNYBM1BYB9LYH1CWL" localSheetId="4" hidden="1">#REF!</definedName>
    <definedName name="BEx1MJKVJJAUNYBM1BYB9LYH1CWL" localSheetId="8" hidden="1">#REF!</definedName>
    <definedName name="BEx1MJKVJJAUNYBM1BYB9LYH1CWL" localSheetId="7" hidden="1">#REF!</definedName>
    <definedName name="BEx1MJKVJJAUNYBM1BYB9LYH1CWL" hidden="1">#REF!</definedName>
    <definedName name="BEx1MMKMLWIJSHHE74V478CELFN5" localSheetId="5" hidden="1">#REF!</definedName>
    <definedName name="BEx1MMKMLWIJSHHE74V478CELFN5" localSheetId="4" hidden="1">#REF!</definedName>
    <definedName name="BEx1MMKMLWIJSHHE74V478CELFN5" localSheetId="8" hidden="1">#REF!</definedName>
    <definedName name="BEx1MMKMLWIJSHHE74V478CELFN5" localSheetId="7" hidden="1">#REF!</definedName>
    <definedName name="BEx1MMKMLWIJSHHE74V478CELFN5" hidden="1">#REF!</definedName>
    <definedName name="BEx1MS4BYFL60IBZC8LZ7VX13KM8" localSheetId="5" hidden="1">#REF!</definedName>
    <definedName name="BEx1MS4BYFL60IBZC8LZ7VX13KM8" localSheetId="4" hidden="1">#REF!</definedName>
    <definedName name="BEx1MS4BYFL60IBZC8LZ7VX13KM8" localSheetId="8" hidden="1">#REF!</definedName>
    <definedName name="BEx1MS4BYFL60IBZC8LZ7VX13KM8" localSheetId="7" hidden="1">#REF!</definedName>
    <definedName name="BEx1MS4BYFL60IBZC8LZ7VX13KM8" hidden="1">#REF!</definedName>
    <definedName name="BEx1OOWGET6S1KYHJBFZLD9XWWBC" localSheetId="5" hidden="1">#REF!</definedName>
    <definedName name="BEx1OOWGET6S1KYHJBFZLD9XWWBC" localSheetId="4" hidden="1">#REF!</definedName>
    <definedName name="BEx1OOWGET6S1KYHJBFZLD9XWWBC" localSheetId="8" hidden="1">#REF!</definedName>
    <definedName name="BEx1OOWGET6S1KYHJBFZLD9XWWBC" localSheetId="7" hidden="1">#REF!</definedName>
    <definedName name="BEx1OOWGET6S1KYHJBFZLD9XWWBC" hidden="1">#REF!</definedName>
    <definedName name="BEx1P2OSGCKL4ANRW5JU86B3OUP2" localSheetId="5" hidden="1">#REF!</definedName>
    <definedName name="BEx1P2OSGCKL4ANRW5JU86B3OUP2" localSheetId="4" hidden="1">#REF!</definedName>
    <definedName name="BEx1P2OSGCKL4ANRW5JU86B3OUP2" localSheetId="8" hidden="1">#REF!</definedName>
    <definedName name="BEx1P2OSGCKL4ANRW5JU86B3OUP2" localSheetId="7" hidden="1">#REF!</definedName>
    <definedName name="BEx1P2OSGCKL4ANRW5JU86B3OUP2" hidden="1">#REF!</definedName>
    <definedName name="BEx1PGH3GRG8414N36YXACK3CPOO" localSheetId="5" hidden="1">#REF!</definedName>
    <definedName name="BEx1PGH3GRG8414N36YXACK3CPOO" localSheetId="4" hidden="1">#REF!</definedName>
    <definedName name="BEx1PGH3GRG8414N36YXACK3CPOO" localSheetId="8" hidden="1">#REF!</definedName>
    <definedName name="BEx1PGH3GRG8414N36YXACK3CPOO" localSheetId="7" hidden="1">#REF!</definedName>
    <definedName name="BEx1PGH3GRG8414N36YXACK3CPOO" hidden="1">#REF!</definedName>
    <definedName name="BEx1QL3156WEYPI3R9CJQ00GSPI4" localSheetId="5" hidden="1">#REF!</definedName>
    <definedName name="BEx1QL3156WEYPI3R9CJQ00GSPI4" localSheetId="4" hidden="1">#REF!</definedName>
    <definedName name="BEx1QL3156WEYPI3R9CJQ00GSPI4" localSheetId="8" hidden="1">#REF!</definedName>
    <definedName name="BEx1QL3156WEYPI3R9CJQ00GSPI4" localSheetId="7" hidden="1">#REF!</definedName>
    <definedName name="BEx1QL3156WEYPI3R9CJQ00GSPI4" hidden="1">#REF!</definedName>
    <definedName name="BEx1QPKVDU9SLK3O0E92FYO40BZP" localSheetId="5" hidden="1">#REF!</definedName>
    <definedName name="BEx1QPKVDU9SLK3O0E92FYO40BZP" localSheetId="4" hidden="1">#REF!</definedName>
    <definedName name="BEx1QPKVDU9SLK3O0E92FYO40BZP" localSheetId="8" hidden="1">#REF!</definedName>
    <definedName name="BEx1QPKVDU9SLK3O0E92FYO40BZP" localSheetId="7" hidden="1">#REF!</definedName>
    <definedName name="BEx1QPKVDU9SLK3O0E92FYO40BZP" hidden="1">#REF!</definedName>
    <definedName name="BEx1SUG5GCPP5E1UPZD3TR8HR1DH" localSheetId="5" hidden="1">#REF!</definedName>
    <definedName name="BEx1SUG5GCPP5E1UPZD3TR8HR1DH" localSheetId="4" hidden="1">#REF!</definedName>
    <definedName name="BEx1SUG5GCPP5E1UPZD3TR8HR1DH" localSheetId="8" hidden="1">#REF!</definedName>
    <definedName name="BEx1SUG5GCPP5E1UPZD3TR8HR1DH" localSheetId="7" hidden="1">#REF!</definedName>
    <definedName name="BEx1SUG5GCPP5E1UPZD3TR8HR1DH" hidden="1">#REF!</definedName>
    <definedName name="BEx1T64YGK6TUA6FFFPBSX2QPPNB" localSheetId="5" hidden="1">#REF!</definedName>
    <definedName name="BEx1T64YGK6TUA6FFFPBSX2QPPNB" localSheetId="4" hidden="1">#REF!</definedName>
    <definedName name="BEx1T64YGK6TUA6FFFPBSX2QPPNB" localSheetId="8" hidden="1">#REF!</definedName>
    <definedName name="BEx1T64YGK6TUA6FFFPBSX2QPPNB" localSheetId="7" hidden="1">#REF!</definedName>
    <definedName name="BEx1T64YGK6TUA6FFFPBSX2QPPNB" hidden="1">#REF!</definedName>
    <definedName name="BEx1T9FNYP9XC413EICJJS3CIB3I" localSheetId="5" hidden="1">#REF!</definedName>
    <definedName name="BEx1T9FNYP9XC413EICJJS3CIB3I" localSheetId="4" hidden="1">#REF!</definedName>
    <definedName name="BEx1T9FNYP9XC413EICJJS3CIB3I" localSheetId="8" hidden="1">#REF!</definedName>
    <definedName name="BEx1T9FNYP9XC413EICJJS3CIB3I" localSheetId="7" hidden="1">#REF!</definedName>
    <definedName name="BEx1T9FNYP9XC413EICJJS3CIB3I" hidden="1">#REF!</definedName>
    <definedName name="BEx1UOU0SIP0VL35IYJ3IEV9IEQ9" localSheetId="5" hidden="1">#REF!</definedName>
    <definedName name="BEx1UOU0SIP0VL35IYJ3IEV9IEQ9" localSheetId="4" hidden="1">#REF!</definedName>
    <definedName name="BEx1UOU0SIP0VL35IYJ3IEV9IEQ9" localSheetId="8" hidden="1">#REF!</definedName>
    <definedName name="BEx1UOU0SIP0VL35IYJ3IEV9IEQ9" localSheetId="7" hidden="1">#REF!</definedName>
    <definedName name="BEx1UOU0SIP0VL35IYJ3IEV9IEQ9" hidden="1">#REF!</definedName>
    <definedName name="BEx1V79N0TQAFIRH3KFHSLZAL1GW" localSheetId="5" hidden="1">#REF!</definedName>
    <definedName name="BEx1V79N0TQAFIRH3KFHSLZAL1GW" localSheetId="4" hidden="1">#REF!</definedName>
    <definedName name="BEx1V79N0TQAFIRH3KFHSLZAL1GW" localSheetId="8" hidden="1">#REF!</definedName>
    <definedName name="BEx1V79N0TQAFIRH3KFHSLZAL1GW" localSheetId="7" hidden="1">#REF!</definedName>
    <definedName name="BEx1V79N0TQAFIRH3KFHSLZAL1GW" hidden="1">#REF!</definedName>
    <definedName name="BEx1VZVTULZORT9RPBIYQMS8LAIS" localSheetId="5" hidden="1">#REF!</definedName>
    <definedName name="BEx1VZVTULZORT9RPBIYQMS8LAIS" localSheetId="4" hidden="1">#REF!</definedName>
    <definedName name="BEx1VZVTULZORT9RPBIYQMS8LAIS" localSheetId="8" hidden="1">#REF!</definedName>
    <definedName name="BEx1VZVTULZORT9RPBIYQMS8LAIS" localSheetId="7" hidden="1">#REF!</definedName>
    <definedName name="BEx1VZVTULZORT9RPBIYQMS8LAIS" hidden="1">#REF!</definedName>
    <definedName name="BEx1W66EZ12EH9GPTUTM3ET4FUL2" localSheetId="5" hidden="1">#REF!</definedName>
    <definedName name="BEx1W66EZ12EH9GPTUTM3ET4FUL2" localSheetId="4" hidden="1">#REF!</definedName>
    <definedName name="BEx1W66EZ12EH9GPTUTM3ET4FUL2" localSheetId="8" hidden="1">#REF!</definedName>
    <definedName name="BEx1W66EZ12EH9GPTUTM3ET4FUL2" localSheetId="7" hidden="1">#REF!</definedName>
    <definedName name="BEx1W66EZ12EH9GPTUTM3ET4FUL2" hidden="1">#REF!</definedName>
    <definedName name="BEx1W9RV1JQUGHRFI7EU9J8END50" localSheetId="5" hidden="1">#REF!</definedName>
    <definedName name="BEx1W9RV1JQUGHRFI7EU9J8END50" localSheetId="4" hidden="1">#REF!</definedName>
    <definedName name="BEx1W9RV1JQUGHRFI7EU9J8END50" localSheetId="8" hidden="1">#REF!</definedName>
    <definedName name="BEx1W9RV1JQUGHRFI7EU9J8END50" localSheetId="7" hidden="1">#REF!</definedName>
    <definedName name="BEx1W9RV1JQUGHRFI7EU9J8END50" hidden="1">#REF!</definedName>
    <definedName name="BEx1WHKK4EWJNI2ZYDJKG5VN3BOD" localSheetId="5" hidden="1">#REF!</definedName>
    <definedName name="BEx1WHKK4EWJNI2ZYDJKG5VN3BOD" localSheetId="4" hidden="1">#REF!</definedName>
    <definedName name="BEx1WHKK4EWJNI2ZYDJKG5VN3BOD" localSheetId="8" hidden="1">#REF!</definedName>
    <definedName name="BEx1WHKK4EWJNI2ZYDJKG5VN3BOD" localSheetId="7" hidden="1">#REF!</definedName>
    <definedName name="BEx1WHKK4EWJNI2ZYDJKG5VN3BOD" hidden="1">#REF!</definedName>
    <definedName name="BEx1XJ1394CX4S34Z4EZIYEQ73N8" localSheetId="5" hidden="1">#REF!</definedName>
    <definedName name="BEx1XJ1394CX4S34Z4EZIYEQ73N8" localSheetId="4" hidden="1">#REF!</definedName>
    <definedName name="BEx1XJ1394CX4S34Z4EZIYEQ73N8" localSheetId="8" hidden="1">#REF!</definedName>
    <definedName name="BEx1XJ1394CX4S34Z4EZIYEQ73N8" localSheetId="7" hidden="1">#REF!</definedName>
    <definedName name="BEx1XJ1394CX4S34Z4EZIYEQ73N8" hidden="1">#REF!</definedName>
    <definedName name="BEx1XM0ZHSX4LKVGHKLQT41WT4J7" localSheetId="5" hidden="1">#REF!</definedName>
    <definedName name="BEx1XM0ZHSX4LKVGHKLQT41WT4J7" localSheetId="4" hidden="1">#REF!</definedName>
    <definedName name="BEx1XM0ZHSX4LKVGHKLQT41WT4J7" localSheetId="8" hidden="1">#REF!</definedName>
    <definedName name="BEx1XM0ZHSX4LKVGHKLQT41WT4J7" localSheetId="7" hidden="1">#REF!</definedName>
    <definedName name="BEx1XM0ZHSX4LKVGHKLQT41WT4J7" hidden="1">#REF!</definedName>
    <definedName name="BEx1XPMHFJ6EMBC383RB1U9P1Y6O" localSheetId="5" hidden="1">#REF!</definedName>
    <definedName name="BEx1XPMHFJ6EMBC383RB1U9P1Y6O" localSheetId="4" hidden="1">#REF!</definedName>
    <definedName name="BEx1XPMHFJ6EMBC383RB1U9P1Y6O" localSheetId="8" hidden="1">#REF!</definedName>
    <definedName name="BEx1XPMHFJ6EMBC383RB1U9P1Y6O" localSheetId="7" hidden="1">#REF!</definedName>
    <definedName name="BEx1XPMHFJ6EMBC383RB1U9P1Y6O" hidden="1">#REF!</definedName>
    <definedName name="BEx3ATHHUCGCIRND8KLAREDV3L40" localSheetId="4" hidden="1">[1]HEADER!#REF!</definedName>
    <definedName name="BEx3ATHHUCGCIRND8KLAREDV3L40" localSheetId="8" hidden="1">[1]HEADER!#REF!</definedName>
    <definedName name="BEx3ATHHUCGCIRND8KLAREDV3L40" localSheetId="7" hidden="1">[1]HEADER!#REF!</definedName>
    <definedName name="BEx3ATHHUCGCIRND8KLAREDV3L40" hidden="1">[1]HEADER!#REF!</definedName>
    <definedName name="BEx3DHE1CEQ0EUM0NF3VG4L8Y352" localSheetId="5" hidden="1">#REF!</definedName>
    <definedName name="BEx3DHE1CEQ0EUM0NF3VG4L8Y352" localSheetId="4" hidden="1">#REF!</definedName>
    <definedName name="BEx3DHE1CEQ0EUM0NF3VG4L8Y352" localSheetId="8" hidden="1">#REF!</definedName>
    <definedName name="BEx3DHE1CEQ0EUM0NF3VG4L8Y352" localSheetId="7" hidden="1">#REF!</definedName>
    <definedName name="BEx3DHE1CEQ0EUM0NF3VG4L8Y352" hidden="1">#REF!</definedName>
    <definedName name="BEx3EYAB2I7N6QDFHR9LIJKXKPR2" localSheetId="5" hidden="1">#REF!</definedName>
    <definedName name="BEx3EYAB2I7N6QDFHR9LIJKXKPR2" localSheetId="4" hidden="1">#REF!</definedName>
    <definedName name="BEx3EYAB2I7N6QDFHR9LIJKXKPR2" localSheetId="8" hidden="1">#REF!</definedName>
    <definedName name="BEx3EYAB2I7N6QDFHR9LIJKXKPR2" localSheetId="7" hidden="1">#REF!</definedName>
    <definedName name="BEx3EYAB2I7N6QDFHR9LIJKXKPR2" hidden="1">#REF!</definedName>
    <definedName name="BEx3F6Z7Y33TXV9KZVL5HE4EREHD" localSheetId="5" hidden="1">#REF!</definedName>
    <definedName name="BEx3F6Z7Y33TXV9KZVL5HE4EREHD" localSheetId="4" hidden="1">#REF!</definedName>
    <definedName name="BEx3F6Z7Y33TXV9KZVL5HE4EREHD" localSheetId="8" hidden="1">#REF!</definedName>
    <definedName name="BEx3F6Z7Y33TXV9KZVL5HE4EREHD" localSheetId="7" hidden="1">#REF!</definedName>
    <definedName name="BEx3F6Z7Y33TXV9KZVL5HE4EREHD" hidden="1">#REF!</definedName>
    <definedName name="BEx3FYZZKXJZZERKHK5KVPCXV8Z2" localSheetId="5" hidden="1">#REF!</definedName>
    <definedName name="BEx3FYZZKXJZZERKHK5KVPCXV8Z2" localSheetId="4" hidden="1">#REF!</definedName>
    <definedName name="BEx3FYZZKXJZZERKHK5KVPCXV8Z2" localSheetId="8" hidden="1">#REF!</definedName>
    <definedName name="BEx3FYZZKXJZZERKHK5KVPCXV8Z2" localSheetId="7" hidden="1">#REF!</definedName>
    <definedName name="BEx3FYZZKXJZZERKHK5KVPCXV8Z2" hidden="1">#REF!</definedName>
    <definedName name="BEx3GJJ6IYBBSCURXRIA3BSCE5N1" localSheetId="5" hidden="1">#REF!</definedName>
    <definedName name="BEx3GJJ6IYBBSCURXRIA3BSCE5N1" localSheetId="4" hidden="1">#REF!</definedName>
    <definedName name="BEx3GJJ6IYBBSCURXRIA3BSCE5N1" localSheetId="8" hidden="1">#REF!</definedName>
    <definedName name="BEx3GJJ6IYBBSCURXRIA3BSCE5N1" localSheetId="7" hidden="1">#REF!</definedName>
    <definedName name="BEx3GJJ6IYBBSCURXRIA3BSCE5N1" hidden="1">#REF!</definedName>
    <definedName name="BEx3I7RORXESPXMIDKUURJTFXSAV" localSheetId="5" hidden="1">#REF!</definedName>
    <definedName name="BEx3I7RORXESPXMIDKUURJTFXSAV" localSheetId="4" hidden="1">#REF!</definedName>
    <definedName name="BEx3I7RORXESPXMIDKUURJTFXSAV" localSheetId="8" hidden="1">#REF!</definedName>
    <definedName name="BEx3I7RORXESPXMIDKUURJTFXSAV" localSheetId="7" hidden="1">#REF!</definedName>
    <definedName name="BEx3I7RORXESPXMIDKUURJTFXSAV" hidden="1">#REF!</definedName>
    <definedName name="BEx3J92XIHJHWBI9NRU822WLQ848" localSheetId="5" hidden="1">#REF!</definedName>
    <definedName name="BEx3J92XIHJHWBI9NRU822WLQ848" localSheetId="4" hidden="1">#REF!</definedName>
    <definedName name="BEx3J92XIHJHWBI9NRU822WLQ848" localSheetId="8" hidden="1">#REF!</definedName>
    <definedName name="BEx3J92XIHJHWBI9NRU822WLQ848" localSheetId="7" hidden="1">#REF!</definedName>
    <definedName name="BEx3J92XIHJHWBI9NRU822WLQ848" hidden="1">#REF!</definedName>
    <definedName name="BEx3JKRQMYNU9ORP9UW5CKAI5NKC" localSheetId="5" hidden="1">#REF!</definedName>
    <definedName name="BEx3JKRQMYNU9ORP9UW5CKAI5NKC" localSheetId="4" hidden="1">#REF!</definedName>
    <definedName name="BEx3JKRQMYNU9ORP9UW5CKAI5NKC" localSheetId="8" hidden="1">#REF!</definedName>
    <definedName name="BEx3JKRQMYNU9ORP9UW5CKAI5NKC" localSheetId="7" hidden="1">#REF!</definedName>
    <definedName name="BEx3JKRQMYNU9ORP9UW5CKAI5NKC" hidden="1">#REF!</definedName>
    <definedName name="BEx3JL80G3AZGNZH0WT8T6OQ3PXQ" localSheetId="5" hidden="1">#REF!</definedName>
    <definedName name="BEx3JL80G3AZGNZH0WT8T6OQ3PXQ" localSheetId="4" hidden="1">#REF!</definedName>
    <definedName name="BEx3JL80G3AZGNZH0WT8T6OQ3PXQ" localSheetId="8" hidden="1">#REF!</definedName>
    <definedName name="BEx3JL80G3AZGNZH0WT8T6OQ3PXQ" localSheetId="7" hidden="1">#REF!</definedName>
    <definedName name="BEx3JL80G3AZGNZH0WT8T6OQ3PXQ" hidden="1">#REF!</definedName>
    <definedName name="BEx3JPF1VX9EQ3WW6Y43S8UX965K" localSheetId="5" hidden="1">#REF!</definedName>
    <definedName name="BEx3JPF1VX9EQ3WW6Y43S8UX965K" localSheetId="4" hidden="1">#REF!</definedName>
    <definedName name="BEx3JPF1VX9EQ3WW6Y43S8UX965K" localSheetId="8" hidden="1">#REF!</definedName>
    <definedName name="BEx3JPF1VX9EQ3WW6Y43S8UX965K" localSheetId="7" hidden="1">#REF!</definedName>
    <definedName name="BEx3JPF1VX9EQ3WW6Y43S8UX965K" hidden="1">#REF!</definedName>
    <definedName name="BEx3JZGFSV34NYGIFLMUPO321I52" localSheetId="5" hidden="1">#REF!</definedName>
    <definedName name="BEx3JZGFSV34NYGIFLMUPO321I52" localSheetId="4" hidden="1">#REF!</definedName>
    <definedName name="BEx3JZGFSV34NYGIFLMUPO321I52" localSheetId="8" hidden="1">#REF!</definedName>
    <definedName name="BEx3JZGFSV34NYGIFLMUPO321I52" localSheetId="7" hidden="1">#REF!</definedName>
    <definedName name="BEx3JZGFSV34NYGIFLMUPO321I52" hidden="1">#REF!</definedName>
    <definedName name="BEx3JZR6XIEL1LTK3JAQ2QHJZ653" localSheetId="5" hidden="1">#REF!</definedName>
    <definedName name="BEx3JZR6XIEL1LTK3JAQ2QHJZ653" localSheetId="4" hidden="1">#REF!</definedName>
    <definedName name="BEx3JZR6XIEL1LTK3JAQ2QHJZ653" localSheetId="8" hidden="1">#REF!</definedName>
    <definedName name="BEx3JZR6XIEL1LTK3JAQ2QHJZ653" localSheetId="7" hidden="1">#REF!</definedName>
    <definedName name="BEx3JZR6XIEL1LTK3JAQ2QHJZ653" hidden="1">#REF!</definedName>
    <definedName name="BEx3KNA4YR3MXLI9IM9P15UAW7MQ" localSheetId="5" hidden="1">#REF!</definedName>
    <definedName name="BEx3KNA4YR3MXLI9IM9P15UAW7MQ" localSheetId="4" hidden="1">#REF!</definedName>
    <definedName name="BEx3KNA4YR3MXLI9IM9P15UAW7MQ" localSheetId="8" hidden="1">#REF!</definedName>
    <definedName name="BEx3KNA4YR3MXLI9IM9P15UAW7MQ" localSheetId="7" hidden="1">#REF!</definedName>
    <definedName name="BEx3KNA4YR3MXLI9IM9P15UAW7MQ" hidden="1">#REF!</definedName>
    <definedName name="BEx3KO6H3WRDKXYD37B5379Y0XLC" localSheetId="5" hidden="1">#REF!</definedName>
    <definedName name="BEx3KO6H3WRDKXYD37B5379Y0XLC" localSheetId="4" hidden="1">#REF!</definedName>
    <definedName name="BEx3KO6H3WRDKXYD37B5379Y0XLC" localSheetId="8" hidden="1">#REF!</definedName>
    <definedName name="BEx3KO6H3WRDKXYD37B5379Y0XLC" localSheetId="7" hidden="1">#REF!</definedName>
    <definedName name="BEx3KO6H3WRDKXYD37B5379Y0XLC" hidden="1">#REF!</definedName>
    <definedName name="BEx3LJNE53HQCNAYXJXZTS5YSOC7" localSheetId="5" hidden="1">#REF!</definedName>
    <definedName name="BEx3LJNE53HQCNAYXJXZTS5YSOC7" localSheetId="4" hidden="1">#REF!</definedName>
    <definedName name="BEx3LJNE53HQCNAYXJXZTS5YSOC7" localSheetId="8" hidden="1">#REF!</definedName>
    <definedName name="BEx3LJNE53HQCNAYXJXZTS5YSOC7" localSheetId="7" hidden="1">#REF!</definedName>
    <definedName name="BEx3LJNE53HQCNAYXJXZTS5YSOC7" hidden="1">#REF!</definedName>
    <definedName name="BEx3LR54HIP45KED74OABARDXXC3" localSheetId="5" hidden="1">#REF!</definedName>
    <definedName name="BEx3LR54HIP45KED74OABARDXXC3" localSheetId="4" hidden="1">#REF!</definedName>
    <definedName name="BEx3LR54HIP45KED74OABARDXXC3" localSheetId="8" hidden="1">#REF!</definedName>
    <definedName name="BEx3LR54HIP45KED74OABARDXXC3" localSheetId="7" hidden="1">#REF!</definedName>
    <definedName name="BEx3LR54HIP45KED74OABARDXXC3" hidden="1">#REF!</definedName>
    <definedName name="BEx3MYWG911V0YMT73OFHD748CEV" localSheetId="5" hidden="1">#REF!</definedName>
    <definedName name="BEx3MYWG911V0YMT73OFHD748CEV" localSheetId="4" hidden="1">#REF!</definedName>
    <definedName name="BEx3MYWG911V0YMT73OFHD748CEV" localSheetId="8" hidden="1">#REF!</definedName>
    <definedName name="BEx3MYWG911V0YMT73OFHD748CEV" localSheetId="7" hidden="1">#REF!</definedName>
    <definedName name="BEx3MYWG911V0YMT73OFHD748CEV" hidden="1">#REF!</definedName>
    <definedName name="BEx3NFDQJ1UG1SOMDJP1TMQUI1WY" localSheetId="5" hidden="1">#REF!</definedName>
    <definedName name="BEx3NFDQJ1UG1SOMDJP1TMQUI1WY" localSheetId="4" hidden="1">#REF!</definedName>
    <definedName name="BEx3NFDQJ1UG1SOMDJP1TMQUI1WY" localSheetId="8" hidden="1">#REF!</definedName>
    <definedName name="BEx3NFDQJ1UG1SOMDJP1TMQUI1WY" localSheetId="7" hidden="1">#REF!</definedName>
    <definedName name="BEx3NFDQJ1UG1SOMDJP1TMQUI1WY" hidden="1">#REF!</definedName>
    <definedName name="BEx3NHH8CN35OXMD80N7V10NC97W" localSheetId="5" hidden="1">#REF!</definedName>
    <definedName name="BEx3NHH8CN35OXMD80N7V10NC97W" localSheetId="4" hidden="1">#REF!</definedName>
    <definedName name="BEx3NHH8CN35OXMD80N7V10NC97W" localSheetId="8" hidden="1">#REF!</definedName>
    <definedName name="BEx3NHH8CN35OXMD80N7V10NC97W" localSheetId="7" hidden="1">#REF!</definedName>
    <definedName name="BEx3NHH8CN35OXMD80N7V10NC97W" hidden="1">#REF!</definedName>
    <definedName name="BEx3OHFYXXT8O8BZECGO4G67T5KV" localSheetId="5" hidden="1">#REF!</definedName>
    <definedName name="BEx3OHFYXXT8O8BZECGO4G67T5KV" localSheetId="4" hidden="1">#REF!</definedName>
    <definedName name="BEx3OHFYXXT8O8BZECGO4G67T5KV" localSheetId="8" hidden="1">#REF!</definedName>
    <definedName name="BEx3OHFYXXT8O8BZECGO4G67T5KV" localSheetId="7" hidden="1">#REF!</definedName>
    <definedName name="BEx3OHFYXXT8O8BZECGO4G67T5KV" hidden="1">#REF!</definedName>
    <definedName name="BEx3OTVP3JBTBAPUS9RJMIIOJBHB" localSheetId="5" hidden="1">#REF!</definedName>
    <definedName name="BEx3OTVP3JBTBAPUS9RJMIIOJBHB" localSheetId="4" hidden="1">#REF!</definedName>
    <definedName name="BEx3OTVP3JBTBAPUS9RJMIIOJBHB" localSheetId="8" hidden="1">#REF!</definedName>
    <definedName name="BEx3OTVP3JBTBAPUS9RJMIIOJBHB" localSheetId="7" hidden="1">#REF!</definedName>
    <definedName name="BEx3OTVP3JBTBAPUS9RJMIIOJBHB" hidden="1">#REF!</definedName>
    <definedName name="BEx3OWKRCQ64AMBOB45C7OZOIL99" localSheetId="5" hidden="1">#REF!</definedName>
    <definedName name="BEx3OWKRCQ64AMBOB45C7OZOIL99" localSheetId="4" hidden="1">#REF!</definedName>
    <definedName name="BEx3OWKRCQ64AMBOB45C7OZOIL99" localSheetId="8" hidden="1">#REF!</definedName>
    <definedName name="BEx3OWKRCQ64AMBOB45C7OZOIL99" localSheetId="7" hidden="1">#REF!</definedName>
    <definedName name="BEx3OWKRCQ64AMBOB45C7OZOIL99" hidden="1">#REF!</definedName>
    <definedName name="BEx3Q58GA3E2VZFYARH5P3P8STJ3" localSheetId="5" hidden="1">#REF!</definedName>
    <definedName name="BEx3Q58GA3E2VZFYARH5P3P8STJ3" localSheetId="4" hidden="1">#REF!</definedName>
    <definedName name="BEx3Q58GA3E2VZFYARH5P3P8STJ3" localSheetId="8" hidden="1">#REF!</definedName>
    <definedName name="BEx3Q58GA3E2VZFYARH5P3P8STJ3" localSheetId="7" hidden="1">#REF!</definedName>
    <definedName name="BEx3Q58GA3E2VZFYARH5P3P8STJ3" hidden="1">#REF!</definedName>
    <definedName name="BEx3QB2RILYEXIROLAFCWQMOJXMN" localSheetId="4" hidden="1">[1]HEADER!#REF!</definedName>
    <definedName name="BEx3QB2RILYEXIROLAFCWQMOJXMN" localSheetId="8" hidden="1">[1]HEADER!#REF!</definedName>
    <definedName name="BEx3QB2RILYEXIROLAFCWQMOJXMN" localSheetId="7" hidden="1">[1]HEADER!#REF!</definedName>
    <definedName name="BEx3QB2RILYEXIROLAFCWQMOJXMN" hidden="1">[1]HEADER!#REF!</definedName>
    <definedName name="BEx3RIJ9LXPXWNF4BFBFA4ILG6AY" localSheetId="4" hidden="1">[1]HEADER!#REF!</definedName>
    <definedName name="BEx3RIJ9LXPXWNF4BFBFA4ILG6AY" localSheetId="8" hidden="1">[1]HEADER!#REF!</definedName>
    <definedName name="BEx3RIJ9LXPXWNF4BFBFA4ILG6AY" localSheetId="7" hidden="1">[1]HEADER!#REF!</definedName>
    <definedName name="BEx3RIJ9LXPXWNF4BFBFA4ILG6AY" hidden="1">[1]HEADER!#REF!</definedName>
    <definedName name="BEx3RZRLU0ALXJEMHH4AUF6XFENE" localSheetId="5" hidden="1">#REF!</definedName>
    <definedName name="BEx3RZRLU0ALXJEMHH4AUF6XFENE" localSheetId="4" hidden="1">#REF!</definedName>
    <definedName name="BEx3RZRLU0ALXJEMHH4AUF6XFENE" localSheetId="8" hidden="1">#REF!</definedName>
    <definedName name="BEx3RZRLU0ALXJEMHH4AUF6XFENE" localSheetId="7" hidden="1">#REF!</definedName>
    <definedName name="BEx3RZRLU0ALXJEMHH4AUF6XFENE" hidden="1">#REF!</definedName>
    <definedName name="BEx3T0BXISY2B5ITPCUSXFK8Z2T0" localSheetId="5" hidden="1">#REF!</definedName>
    <definedName name="BEx3T0BXISY2B5ITPCUSXFK8Z2T0" localSheetId="4" hidden="1">#REF!</definedName>
    <definedName name="BEx3T0BXISY2B5ITPCUSXFK8Z2T0" localSheetId="8" hidden="1">#REF!</definedName>
    <definedName name="BEx3T0BXISY2B5ITPCUSXFK8Z2T0" localSheetId="7" hidden="1">#REF!</definedName>
    <definedName name="BEx3T0BXISY2B5ITPCUSXFK8Z2T0" hidden="1">#REF!</definedName>
    <definedName name="BEx3T0H8MRQCYUG4XJPAPPP1ALFR" localSheetId="5" hidden="1">#REF!</definedName>
    <definedName name="BEx3T0H8MRQCYUG4XJPAPPP1ALFR" localSheetId="4" hidden="1">#REF!</definedName>
    <definedName name="BEx3T0H8MRQCYUG4XJPAPPP1ALFR" localSheetId="8" hidden="1">#REF!</definedName>
    <definedName name="BEx3T0H8MRQCYUG4XJPAPPP1ALFR" localSheetId="7" hidden="1">#REF!</definedName>
    <definedName name="BEx3T0H8MRQCYUG4XJPAPPP1ALFR" hidden="1">#REF!</definedName>
    <definedName name="BEx3T3XEKJ0I8634YNR6MPN3OBQL" localSheetId="4" hidden="1">[1]HEADER!#REF!</definedName>
    <definedName name="BEx3T3XEKJ0I8634YNR6MPN3OBQL" localSheetId="8" hidden="1">[1]HEADER!#REF!</definedName>
    <definedName name="BEx3T3XEKJ0I8634YNR6MPN3OBQL" localSheetId="7" hidden="1">[1]HEADER!#REF!</definedName>
    <definedName name="BEx3T3XEKJ0I8634YNR6MPN3OBQL" hidden="1">[1]HEADER!#REF!</definedName>
    <definedName name="BEx3TN998DP2QT7Y11HQ294YGUM6" localSheetId="5" hidden="1">#REF!</definedName>
    <definedName name="BEx3TN998DP2QT7Y11HQ294YGUM6" localSheetId="4" hidden="1">#REF!</definedName>
    <definedName name="BEx3TN998DP2QT7Y11HQ294YGUM6" localSheetId="8" hidden="1">#REF!</definedName>
    <definedName name="BEx3TN998DP2QT7Y11HQ294YGUM6" localSheetId="7" hidden="1">#REF!</definedName>
    <definedName name="BEx3TN998DP2QT7Y11HQ294YGUM6" hidden="1">#REF!</definedName>
    <definedName name="BEx57SA75AY5JB247DBW1TQSKLZ9" localSheetId="5" hidden="1">#REF!</definedName>
    <definedName name="BEx57SA75AY5JB247DBW1TQSKLZ9" localSheetId="4" hidden="1">#REF!</definedName>
    <definedName name="BEx57SA75AY5JB247DBW1TQSKLZ9" localSheetId="8" hidden="1">#REF!</definedName>
    <definedName name="BEx57SA75AY5JB247DBW1TQSKLZ9" localSheetId="7" hidden="1">#REF!</definedName>
    <definedName name="BEx57SA75AY5JB247DBW1TQSKLZ9" hidden="1">#REF!</definedName>
    <definedName name="BEx5862HDRKK9A5W951ZPLYGKI4J" localSheetId="5" hidden="1">#REF!</definedName>
    <definedName name="BEx5862HDRKK9A5W951ZPLYGKI4J" localSheetId="4" hidden="1">#REF!</definedName>
    <definedName name="BEx5862HDRKK9A5W951ZPLYGKI4J" localSheetId="8" hidden="1">#REF!</definedName>
    <definedName name="BEx5862HDRKK9A5W951ZPLYGKI4J" localSheetId="7" hidden="1">#REF!</definedName>
    <definedName name="BEx5862HDRKK9A5W951ZPLYGKI4J" hidden="1">#REF!</definedName>
    <definedName name="BEx5AB8S2ZYXI52R896Z9U1669M1" localSheetId="5" hidden="1">#REF!</definedName>
    <definedName name="BEx5AB8S2ZYXI52R896Z9U1669M1" localSheetId="4" hidden="1">#REF!</definedName>
    <definedName name="BEx5AB8S2ZYXI52R896Z9U1669M1" localSheetId="8" hidden="1">#REF!</definedName>
    <definedName name="BEx5AB8S2ZYXI52R896Z9U1669M1" localSheetId="7" hidden="1">#REF!</definedName>
    <definedName name="BEx5AB8S2ZYXI52R896Z9U1669M1" hidden="1">#REF!</definedName>
    <definedName name="BEx5AGHHEZYG9FF0SY884LUQIFFT" localSheetId="5" hidden="1">#REF!</definedName>
    <definedName name="BEx5AGHHEZYG9FF0SY884LUQIFFT" localSheetId="4" hidden="1">#REF!</definedName>
    <definedName name="BEx5AGHHEZYG9FF0SY884LUQIFFT" localSheetId="8" hidden="1">#REF!</definedName>
    <definedName name="BEx5AGHHEZYG9FF0SY884LUQIFFT" localSheetId="7" hidden="1">#REF!</definedName>
    <definedName name="BEx5AGHHEZYG9FF0SY884LUQIFFT" hidden="1">#REF!</definedName>
    <definedName name="BEx5C7KO889DNC9OX2RFJT8X97OC" localSheetId="5" hidden="1">#REF!</definedName>
    <definedName name="BEx5C7KO889DNC9OX2RFJT8X97OC" localSheetId="4" hidden="1">#REF!</definedName>
    <definedName name="BEx5C7KO889DNC9OX2RFJT8X97OC" localSheetId="8" hidden="1">#REF!</definedName>
    <definedName name="BEx5C7KO889DNC9OX2RFJT8X97OC" localSheetId="7" hidden="1">#REF!</definedName>
    <definedName name="BEx5C7KO889DNC9OX2RFJT8X97OC" hidden="1">#REF!</definedName>
    <definedName name="BEx5D6N1N8R3N5P6KF3KQCG36HE5" localSheetId="5" hidden="1">#REF!</definedName>
    <definedName name="BEx5D6N1N8R3N5P6KF3KQCG36HE5" localSheetId="4" hidden="1">#REF!</definedName>
    <definedName name="BEx5D6N1N8R3N5P6KF3KQCG36HE5" localSheetId="8" hidden="1">#REF!</definedName>
    <definedName name="BEx5D6N1N8R3N5P6KF3KQCG36HE5" localSheetId="7" hidden="1">#REF!</definedName>
    <definedName name="BEx5D6N1N8R3N5P6KF3KQCG36HE5" hidden="1">#REF!</definedName>
    <definedName name="BEx5DCHCU9JR9EVSNYZ48ATUI5WX" localSheetId="5" hidden="1">#REF!</definedName>
    <definedName name="BEx5DCHCU9JR9EVSNYZ48ATUI5WX" localSheetId="4" hidden="1">#REF!</definedName>
    <definedName name="BEx5DCHCU9JR9EVSNYZ48ATUI5WX" localSheetId="8" hidden="1">#REF!</definedName>
    <definedName name="BEx5DCHCU9JR9EVSNYZ48ATUI5WX" localSheetId="7" hidden="1">#REF!</definedName>
    <definedName name="BEx5DCHCU9JR9EVSNYZ48ATUI5WX" hidden="1">#REF!</definedName>
    <definedName name="BEx5DFMPS5X96RJDOCJY23G0L5T4" localSheetId="5" hidden="1">#REF!</definedName>
    <definedName name="BEx5DFMPS5X96RJDOCJY23G0L5T4" localSheetId="4" hidden="1">#REF!</definedName>
    <definedName name="BEx5DFMPS5X96RJDOCJY23G0L5T4" localSheetId="8" hidden="1">#REF!</definedName>
    <definedName name="BEx5DFMPS5X96RJDOCJY23G0L5T4" localSheetId="7" hidden="1">#REF!</definedName>
    <definedName name="BEx5DFMPS5X96RJDOCJY23G0L5T4" hidden="1">#REF!</definedName>
    <definedName name="BEx5DYYLHKHCNBKMYSP0TUJ1QSJQ" localSheetId="5" hidden="1">#REF!</definedName>
    <definedName name="BEx5DYYLHKHCNBKMYSP0TUJ1QSJQ" localSheetId="4" hidden="1">#REF!</definedName>
    <definedName name="BEx5DYYLHKHCNBKMYSP0TUJ1QSJQ" localSheetId="8" hidden="1">#REF!</definedName>
    <definedName name="BEx5DYYLHKHCNBKMYSP0TUJ1QSJQ" localSheetId="7" hidden="1">#REF!</definedName>
    <definedName name="BEx5DYYLHKHCNBKMYSP0TUJ1QSJQ" hidden="1">#REF!</definedName>
    <definedName name="BEx5EB8X1QMUK8A3RJA0NR2IFEF8" localSheetId="5" hidden="1">#REF!</definedName>
    <definedName name="BEx5EB8X1QMUK8A3RJA0NR2IFEF8" localSheetId="4" hidden="1">#REF!</definedName>
    <definedName name="BEx5EB8X1QMUK8A3RJA0NR2IFEF8" localSheetId="8" hidden="1">#REF!</definedName>
    <definedName name="BEx5EB8X1QMUK8A3RJA0NR2IFEF8" localSheetId="7" hidden="1">#REF!</definedName>
    <definedName name="BEx5EB8X1QMUK8A3RJA0NR2IFEF8" hidden="1">#REF!</definedName>
    <definedName name="BEx5EOA86ZTLBOBQ6O0SRXWP9S7C" localSheetId="5" hidden="1">#REF!</definedName>
    <definedName name="BEx5EOA86ZTLBOBQ6O0SRXWP9S7C" localSheetId="4" hidden="1">#REF!</definedName>
    <definedName name="BEx5EOA86ZTLBOBQ6O0SRXWP9S7C" localSheetId="8" hidden="1">#REF!</definedName>
    <definedName name="BEx5EOA86ZTLBOBQ6O0SRXWP9S7C" localSheetId="7" hidden="1">#REF!</definedName>
    <definedName name="BEx5EOA86ZTLBOBQ6O0SRXWP9S7C" hidden="1">#REF!</definedName>
    <definedName name="BEx5EYMIRHIZXOWMET7JJ918MHW4" localSheetId="5" hidden="1">#REF!</definedName>
    <definedName name="BEx5EYMIRHIZXOWMET7JJ918MHW4" localSheetId="4" hidden="1">#REF!</definedName>
    <definedName name="BEx5EYMIRHIZXOWMET7JJ918MHW4" localSheetId="8" hidden="1">#REF!</definedName>
    <definedName name="BEx5EYMIRHIZXOWMET7JJ918MHW4" localSheetId="7" hidden="1">#REF!</definedName>
    <definedName name="BEx5EYMIRHIZXOWMET7JJ918MHW4" hidden="1">#REF!</definedName>
    <definedName name="BEx5F1BNSJ89ROV8TQB9SLLMELUX" localSheetId="5" hidden="1">#REF!</definedName>
    <definedName name="BEx5F1BNSJ89ROV8TQB9SLLMELUX" localSheetId="4" hidden="1">#REF!</definedName>
    <definedName name="BEx5F1BNSJ89ROV8TQB9SLLMELUX" localSheetId="8" hidden="1">#REF!</definedName>
    <definedName name="BEx5F1BNSJ89ROV8TQB9SLLMELUX" localSheetId="7" hidden="1">#REF!</definedName>
    <definedName name="BEx5F1BNSJ89ROV8TQB9SLLMELUX" hidden="1">#REF!</definedName>
    <definedName name="BEx5F5D7Z3AZ3S9IXH1FODWIBR68" localSheetId="5" hidden="1">#REF!</definedName>
    <definedName name="BEx5F5D7Z3AZ3S9IXH1FODWIBR68" localSheetId="4" hidden="1">#REF!</definedName>
    <definedName name="BEx5F5D7Z3AZ3S9IXH1FODWIBR68" localSheetId="8" hidden="1">#REF!</definedName>
    <definedName name="BEx5F5D7Z3AZ3S9IXH1FODWIBR68" localSheetId="7" hidden="1">#REF!</definedName>
    <definedName name="BEx5F5D7Z3AZ3S9IXH1FODWIBR68" hidden="1">#REF!</definedName>
    <definedName name="BEx5FLEEMZW7NUQC8NSY6T2A2Z59" localSheetId="5" hidden="1">#REF!</definedName>
    <definedName name="BEx5FLEEMZW7NUQC8NSY6T2A2Z59" localSheetId="4" hidden="1">#REF!</definedName>
    <definedName name="BEx5FLEEMZW7NUQC8NSY6T2A2Z59" localSheetId="8" hidden="1">#REF!</definedName>
    <definedName name="BEx5FLEEMZW7NUQC8NSY6T2A2Z59" localSheetId="7" hidden="1">#REF!</definedName>
    <definedName name="BEx5FLEEMZW7NUQC8NSY6T2A2Z59" hidden="1">#REF!</definedName>
    <definedName name="BEx5FSW64TA7L06BOFLVWW013BY4" localSheetId="5" hidden="1">#REF!</definedName>
    <definedName name="BEx5FSW64TA7L06BOFLVWW013BY4" localSheetId="4" hidden="1">#REF!</definedName>
    <definedName name="BEx5FSW64TA7L06BOFLVWW013BY4" localSheetId="8" hidden="1">#REF!</definedName>
    <definedName name="BEx5FSW64TA7L06BOFLVWW013BY4" localSheetId="7" hidden="1">#REF!</definedName>
    <definedName name="BEx5FSW64TA7L06BOFLVWW013BY4" hidden="1">#REF!</definedName>
    <definedName name="BEx5GTR9OPOVBQ4J2HOD0SU5KWXY" localSheetId="5" hidden="1">#REF!</definedName>
    <definedName name="BEx5GTR9OPOVBQ4J2HOD0SU5KWXY" localSheetId="4" hidden="1">#REF!</definedName>
    <definedName name="BEx5GTR9OPOVBQ4J2HOD0SU5KWXY" localSheetId="8" hidden="1">#REF!</definedName>
    <definedName name="BEx5GTR9OPOVBQ4J2HOD0SU5KWXY" localSheetId="7" hidden="1">#REF!</definedName>
    <definedName name="BEx5GTR9OPOVBQ4J2HOD0SU5KWXY" hidden="1">#REF!</definedName>
    <definedName name="BEx5I35TILQTCIK986SSI06XGPYY" localSheetId="5" hidden="1">#REF!</definedName>
    <definedName name="BEx5I35TILQTCIK986SSI06XGPYY" localSheetId="4" hidden="1">#REF!</definedName>
    <definedName name="BEx5I35TILQTCIK986SSI06XGPYY" localSheetId="8" hidden="1">#REF!</definedName>
    <definedName name="BEx5I35TILQTCIK986SSI06XGPYY" localSheetId="7" hidden="1">#REF!</definedName>
    <definedName name="BEx5I35TILQTCIK986SSI06XGPYY" hidden="1">#REF!</definedName>
    <definedName name="BEx5J8TK6J2UGBW37HI2SCFI4O2E" localSheetId="5" hidden="1">#REF!</definedName>
    <definedName name="BEx5J8TK6J2UGBW37HI2SCFI4O2E" localSheetId="4" hidden="1">#REF!</definedName>
    <definedName name="BEx5J8TK6J2UGBW37HI2SCFI4O2E" localSheetId="8" hidden="1">#REF!</definedName>
    <definedName name="BEx5J8TK6J2UGBW37HI2SCFI4O2E" localSheetId="7" hidden="1">#REF!</definedName>
    <definedName name="BEx5J8TK6J2UGBW37HI2SCFI4O2E" hidden="1">#REF!</definedName>
    <definedName name="BEx5JB2F8WF84L5FQ69JISMHNTVK" localSheetId="5" hidden="1">#REF!</definedName>
    <definedName name="BEx5JB2F8WF84L5FQ69JISMHNTVK" localSheetId="4" hidden="1">#REF!</definedName>
    <definedName name="BEx5JB2F8WF84L5FQ69JISMHNTVK" localSheetId="8" hidden="1">#REF!</definedName>
    <definedName name="BEx5JB2F8WF84L5FQ69JISMHNTVK" localSheetId="7" hidden="1">#REF!</definedName>
    <definedName name="BEx5JB2F8WF84L5FQ69JISMHNTVK" hidden="1">#REF!</definedName>
    <definedName name="BEx5KOYSUSMPMB5VLEMHY0ANORN8" localSheetId="5" hidden="1">#REF!</definedName>
    <definedName name="BEx5KOYSUSMPMB5VLEMHY0ANORN8" localSheetId="4" hidden="1">#REF!</definedName>
    <definedName name="BEx5KOYSUSMPMB5VLEMHY0ANORN8" localSheetId="8" hidden="1">#REF!</definedName>
    <definedName name="BEx5KOYSUSMPMB5VLEMHY0ANORN8" localSheetId="7" hidden="1">#REF!</definedName>
    <definedName name="BEx5KOYSUSMPMB5VLEMHY0ANORN8" hidden="1">#REF!</definedName>
    <definedName name="BEx5L4JWTG16ALFDQDG17M6J4C0F" localSheetId="5" hidden="1">#REF!</definedName>
    <definedName name="BEx5L4JWTG16ALFDQDG17M6J4C0F" localSheetId="4" hidden="1">#REF!</definedName>
    <definedName name="BEx5L4JWTG16ALFDQDG17M6J4C0F" localSheetId="8" hidden="1">#REF!</definedName>
    <definedName name="BEx5L4JWTG16ALFDQDG17M6J4C0F" localSheetId="7" hidden="1">#REF!</definedName>
    <definedName name="BEx5L4JWTG16ALFDQDG17M6J4C0F" hidden="1">#REF!</definedName>
    <definedName name="BEx5N4BWM2LYG4WNE87UGZ9BH1I5" localSheetId="5" hidden="1">#REF!</definedName>
    <definedName name="BEx5N4BWM2LYG4WNE87UGZ9BH1I5" localSheetId="4" hidden="1">#REF!</definedName>
    <definedName name="BEx5N4BWM2LYG4WNE87UGZ9BH1I5" localSheetId="8" hidden="1">#REF!</definedName>
    <definedName name="BEx5N4BWM2LYG4WNE87UGZ9BH1I5" localSheetId="7" hidden="1">#REF!</definedName>
    <definedName name="BEx5N4BWM2LYG4WNE87UGZ9BH1I5" hidden="1">#REF!</definedName>
    <definedName name="BEx5NRK15YJIY23N8U2MFMYSEQA7" localSheetId="5" hidden="1">#REF!</definedName>
    <definedName name="BEx5NRK15YJIY23N8U2MFMYSEQA7" localSheetId="4" hidden="1">#REF!</definedName>
    <definedName name="BEx5NRK15YJIY23N8U2MFMYSEQA7" localSheetId="8" hidden="1">#REF!</definedName>
    <definedName name="BEx5NRK15YJIY23N8U2MFMYSEQA7" localSheetId="7" hidden="1">#REF!</definedName>
    <definedName name="BEx5NRK15YJIY23N8U2MFMYSEQA7" hidden="1">#REF!</definedName>
    <definedName name="BEx5OR7ZRGHEZGRPE2M6L03SBJPM" localSheetId="5" hidden="1">#REF!</definedName>
    <definedName name="BEx5OR7ZRGHEZGRPE2M6L03SBJPM" localSheetId="4" hidden="1">#REF!</definedName>
    <definedName name="BEx5OR7ZRGHEZGRPE2M6L03SBJPM" localSheetId="8" hidden="1">#REF!</definedName>
    <definedName name="BEx5OR7ZRGHEZGRPE2M6L03SBJPM" localSheetId="7" hidden="1">#REF!</definedName>
    <definedName name="BEx5OR7ZRGHEZGRPE2M6L03SBJPM" hidden="1">#REF!</definedName>
    <definedName name="BEx5P91WJTN8QGJ866QZ3F1M6SNA" localSheetId="5" hidden="1">#REF!</definedName>
    <definedName name="BEx5P91WJTN8QGJ866QZ3F1M6SNA" localSheetId="4" hidden="1">#REF!</definedName>
    <definedName name="BEx5P91WJTN8QGJ866QZ3F1M6SNA" localSheetId="8" hidden="1">#REF!</definedName>
    <definedName name="BEx5P91WJTN8QGJ866QZ3F1M6SNA" localSheetId="7" hidden="1">#REF!</definedName>
    <definedName name="BEx5P91WJTN8QGJ866QZ3F1M6SNA" hidden="1">#REF!</definedName>
    <definedName name="BEx5PB5F014M1BTQWCPT2UOXBXRT" localSheetId="5" hidden="1">#REF!</definedName>
    <definedName name="BEx5PB5F014M1BTQWCPT2UOXBXRT" localSheetId="4" hidden="1">#REF!</definedName>
    <definedName name="BEx5PB5F014M1BTQWCPT2UOXBXRT" localSheetId="8" hidden="1">#REF!</definedName>
    <definedName name="BEx5PB5F014M1BTQWCPT2UOXBXRT" localSheetId="7" hidden="1">#REF!</definedName>
    <definedName name="BEx5PB5F014M1BTQWCPT2UOXBXRT" hidden="1">#REF!</definedName>
    <definedName name="BEx5PV309UV13TA0A7SGNBYR9K15" localSheetId="5" hidden="1">#REF!</definedName>
    <definedName name="BEx5PV309UV13TA0A7SGNBYR9K15" localSheetId="4" hidden="1">#REF!</definedName>
    <definedName name="BEx5PV309UV13TA0A7SGNBYR9K15" localSheetId="8" hidden="1">#REF!</definedName>
    <definedName name="BEx5PV309UV13TA0A7SGNBYR9K15" localSheetId="7" hidden="1">#REF!</definedName>
    <definedName name="BEx5PV309UV13TA0A7SGNBYR9K15" hidden="1">#REF!</definedName>
    <definedName name="BEx5RG6CWHJK87HMTGHQ3BLB32WJ" localSheetId="5" hidden="1">#REF!</definedName>
    <definedName name="BEx5RG6CWHJK87HMTGHQ3BLB32WJ" localSheetId="4" hidden="1">#REF!</definedName>
    <definedName name="BEx5RG6CWHJK87HMTGHQ3BLB32WJ" localSheetId="8" hidden="1">#REF!</definedName>
    <definedName name="BEx5RG6CWHJK87HMTGHQ3BLB32WJ" localSheetId="7" hidden="1">#REF!</definedName>
    <definedName name="BEx5RG6CWHJK87HMTGHQ3BLB32WJ" hidden="1">#REF!</definedName>
    <definedName name="BEx73MBHXPGN5MLC2IC6RCMRLO6D" localSheetId="4" hidden="1">[1]HEADER!#REF!</definedName>
    <definedName name="BEx73MBHXPGN5MLC2IC6RCMRLO6D" localSheetId="8" hidden="1">[1]HEADER!#REF!</definedName>
    <definedName name="BEx73MBHXPGN5MLC2IC6RCMRLO6D" localSheetId="7" hidden="1">[1]HEADER!#REF!</definedName>
    <definedName name="BEx73MBHXPGN5MLC2IC6RCMRLO6D" hidden="1">[1]HEADER!#REF!</definedName>
    <definedName name="BEx75262ODJ8IEZ310LOI4HCAZ6D" localSheetId="5" hidden="1">#REF!</definedName>
    <definedName name="BEx75262ODJ8IEZ310LOI4HCAZ6D" localSheetId="4" hidden="1">#REF!</definedName>
    <definedName name="BEx75262ODJ8IEZ310LOI4HCAZ6D" localSheetId="8" hidden="1">#REF!</definedName>
    <definedName name="BEx75262ODJ8IEZ310LOI4HCAZ6D" localSheetId="7" hidden="1">#REF!</definedName>
    <definedName name="BEx75262ODJ8IEZ310LOI4HCAZ6D" hidden="1">#REF!</definedName>
    <definedName name="BEx77TTJYNS6TPSI75BIWH4M7S4Y" localSheetId="5" hidden="1">#REF!</definedName>
    <definedName name="BEx77TTJYNS6TPSI75BIWH4M7S4Y" localSheetId="4" hidden="1">#REF!</definedName>
    <definedName name="BEx77TTJYNS6TPSI75BIWH4M7S4Y" localSheetId="8" hidden="1">#REF!</definedName>
    <definedName name="BEx77TTJYNS6TPSI75BIWH4M7S4Y" localSheetId="7" hidden="1">#REF!</definedName>
    <definedName name="BEx77TTJYNS6TPSI75BIWH4M7S4Y" hidden="1">#REF!</definedName>
    <definedName name="BEx77UV9C664UJ5IVC1UIHNHFGVF" localSheetId="5" hidden="1">#REF!</definedName>
    <definedName name="BEx77UV9C664UJ5IVC1UIHNHFGVF" localSheetId="4" hidden="1">#REF!</definedName>
    <definedName name="BEx77UV9C664UJ5IVC1UIHNHFGVF" localSheetId="8" hidden="1">#REF!</definedName>
    <definedName name="BEx77UV9C664UJ5IVC1UIHNHFGVF" localSheetId="7" hidden="1">#REF!</definedName>
    <definedName name="BEx77UV9C664UJ5IVC1UIHNHFGVF" hidden="1">#REF!</definedName>
    <definedName name="BEx7809FXG0OGVTGRHA9W8KVZDX9" localSheetId="5" hidden="1">#REF!</definedName>
    <definedName name="BEx7809FXG0OGVTGRHA9W8KVZDX9" localSheetId="4" hidden="1">#REF!</definedName>
    <definedName name="BEx7809FXG0OGVTGRHA9W8KVZDX9" localSheetId="8" hidden="1">#REF!</definedName>
    <definedName name="BEx7809FXG0OGVTGRHA9W8KVZDX9" localSheetId="7" hidden="1">#REF!</definedName>
    <definedName name="BEx7809FXG0OGVTGRHA9W8KVZDX9" hidden="1">#REF!</definedName>
    <definedName name="BEx781M34BS66TJ0X6Q45BD61CR3" localSheetId="5" hidden="1">#REF!</definedName>
    <definedName name="BEx781M34BS66TJ0X6Q45BD61CR3" localSheetId="4" hidden="1">#REF!</definedName>
    <definedName name="BEx781M34BS66TJ0X6Q45BD61CR3" localSheetId="8" hidden="1">#REF!</definedName>
    <definedName name="BEx781M34BS66TJ0X6Q45BD61CR3" localSheetId="7" hidden="1">#REF!</definedName>
    <definedName name="BEx781M34BS66TJ0X6Q45BD61CR3" hidden="1">#REF!</definedName>
    <definedName name="BEx79I23NWSY7O39JF9L6HV2AA69" localSheetId="5" hidden="1">#REF!</definedName>
    <definedName name="BEx79I23NWSY7O39JF9L6HV2AA69" localSheetId="4" hidden="1">#REF!</definedName>
    <definedName name="BEx79I23NWSY7O39JF9L6HV2AA69" localSheetId="8" hidden="1">#REF!</definedName>
    <definedName name="BEx79I23NWSY7O39JF9L6HV2AA69" localSheetId="7" hidden="1">#REF!</definedName>
    <definedName name="BEx79I23NWSY7O39JF9L6HV2AA69" hidden="1">#REF!</definedName>
    <definedName name="BEx79P3LD0VU95LB75HZDOBD728T" localSheetId="5" hidden="1">#REF!</definedName>
    <definedName name="BEx79P3LD0VU95LB75HZDOBD728T" localSheetId="4" hidden="1">#REF!</definedName>
    <definedName name="BEx79P3LD0VU95LB75HZDOBD728T" localSheetId="8" hidden="1">#REF!</definedName>
    <definedName name="BEx79P3LD0VU95LB75HZDOBD728T" localSheetId="7" hidden="1">#REF!</definedName>
    <definedName name="BEx79P3LD0VU95LB75HZDOBD728T" hidden="1">#REF!</definedName>
    <definedName name="BEx7ADODDE6JWHZJTXMZ1B4O4SBT" localSheetId="5" hidden="1">#REF!</definedName>
    <definedName name="BEx7ADODDE6JWHZJTXMZ1B4O4SBT" localSheetId="4" hidden="1">#REF!</definedName>
    <definedName name="BEx7ADODDE6JWHZJTXMZ1B4O4SBT" localSheetId="8" hidden="1">#REF!</definedName>
    <definedName name="BEx7ADODDE6JWHZJTXMZ1B4O4SBT" localSheetId="7" hidden="1">#REF!</definedName>
    <definedName name="BEx7ADODDE6JWHZJTXMZ1B4O4SBT" hidden="1">#REF!</definedName>
    <definedName name="BEx7AY21FW2F1MCM9KPLOWB6SCHP" localSheetId="5" hidden="1">#REF!</definedName>
    <definedName name="BEx7AY21FW2F1MCM9KPLOWB6SCHP" localSheetId="4" hidden="1">#REF!</definedName>
    <definedName name="BEx7AY21FW2F1MCM9KPLOWB6SCHP" localSheetId="8" hidden="1">#REF!</definedName>
    <definedName name="BEx7AY21FW2F1MCM9KPLOWB6SCHP" localSheetId="7" hidden="1">#REF!</definedName>
    <definedName name="BEx7AY21FW2F1MCM9KPLOWB6SCHP" hidden="1">#REF!</definedName>
    <definedName name="BEx7DOCWEVFL33G21XPYE8OHDYH1" localSheetId="5" hidden="1">#REF!</definedName>
    <definedName name="BEx7DOCWEVFL33G21XPYE8OHDYH1" localSheetId="4" hidden="1">#REF!</definedName>
    <definedName name="BEx7DOCWEVFL33G21XPYE8OHDYH1" localSheetId="8" hidden="1">#REF!</definedName>
    <definedName name="BEx7DOCWEVFL33G21XPYE8OHDYH1" localSheetId="7" hidden="1">#REF!</definedName>
    <definedName name="BEx7DOCWEVFL33G21XPYE8OHDYH1" hidden="1">#REF!</definedName>
    <definedName name="BEx7EF15SEK92OSBPPT39TW3ETOH" localSheetId="5" hidden="1">#REF!</definedName>
    <definedName name="BEx7EF15SEK92OSBPPT39TW3ETOH" localSheetId="4" hidden="1">#REF!</definedName>
    <definedName name="BEx7EF15SEK92OSBPPT39TW3ETOH" localSheetId="8" hidden="1">#REF!</definedName>
    <definedName name="BEx7EF15SEK92OSBPPT39TW3ETOH" localSheetId="7" hidden="1">#REF!</definedName>
    <definedName name="BEx7EF15SEK92OSBPPT39TW3ETOH" hidden="1">#REF!</definedName>
    <definedName name="BEx7EMDFZVNG0CI6XDF0XLVN2YYP" localSheetId="5" hidden="1">#REF!</definedName>
    <definedName name="BEx7EMDFZVNG0CI6XDF0XLVN2YYP" localSheetId="4" hidden="1">#REF!</definedName>
    <definedName name="BEx7EMDFZVNG0CI6XDF0XLVN2YYP" localSheetId="8" hidden="1">#REF!</definedName>
    <definedName name="BEx7EMDFZVNG0CI6XDF0XLVN2YYP" localSheetId="7" hidden="1">#REF!</definedName>
    <definedName name="BEx7EMDFZVNG0CI6XDF0XLVN2YYP" hidden="1">#REF!</definedName>
    <definedName name="BEx7F7CQJ5U6TAAGWPCKW7OEOF7H" localSheetId="5" hidden="1">#REF!</definedName>
    <definedName name="BEx7F7CQJ5U6TAAGWPCKW7OEOF7H" localSheetId="4" hidden="1">#REF!</definedName>
    <definedName name="BEx7F7CQJ5U6TAAGWPCKW7OEOF7H" localSheetId="8" hidden="1">#REF!</definedName>
    <definedName name="BEx7F7CQJ5U6TAAGWPCKW7OEOF7H" localSheetId="7" hidden="1">#REF!</definedName>
    <definedName name="BEx7F7CQJ5U6TAAGWPCKW7OEOF7H" hidden="1">#REF!</definedName>
    <definedName name="BEx7FYMJY7MDGMDXB1ZJVW35MQG1" localSheetId="5" hidden="1">#REF!</definedName>
    <definedName name="BEx7FYMJY7MDGMDXB1ZJVW35MQG1" localSheetId="4" hidden="1">#REF!</definedName>
    <definedName name="BEx7FYMJY7MDGMDXB1ZJVW35MQG1" localSheetId="8" hidden="1">#REF!</definedName>
    <definedName name="BEx7FYMJY7MDGMDXB1ZJVW35MQG1" localSheetId="7" hidden="1">#REF!</definedName>
    <definedName name="BEx7FYMJY7MDGMDXB1ZJVW35MQG1" hidden="1">#REF!</definedName>
    <definedName name="BEx7FZTQB6JFDFCIA7I3ITZLZ77G" localSheetId="5" hidden="1">#REF!</definedName>
    <definedName name="BEx7FZTQB6JFDFCIA7I3ITZLZ77G" localSheetId="4" hidden="1">#REF!</definedName>
    <definedName name="BEx7FZTQB6JFDFCIA7I3ITZLZ77G" localSheetId="8" hidden="1">#REF!</definedName>
    <definedName name="BEx7FZTQB6JFDFCIA7I3ITZLZ77G" localSheetId="7" hidden="1">#REF!</definedName>
    <definedName name="BEx7FZTQB6JFDFCIA7I3ITZLZ77G" hidden="1">#REF!</definedName>
    <definedName name="BEx7HITIHHI9ODLIPYQ2U39LHC6T" localSheetId="5" hidden="1">#REF!</definedName>
    <definedName name="BEx7HITIHHI9ODLIPYQ2U39LHC6T" localSheetId="4" hidden="1">#REF!</definedName>
    <definedName name="BEx7HITIHHI9ODLIPYQ2U39LHC6T" localSheetId="8" hidden="1">#REF!</definedName>
    <definedName name="BEx7HITIHHI9ODLIPYQ2U39LHC6T" localSheetId="7" hidden="1">#REF!</definedName>
    <definedName name="BEx7HITIHHI9ODLIPYQ2U39LHC6T" hidden="1">#REF!</definedName>
    <definedName name="BEx7IGU383JMFSA3XVEJUTU1M92K" localSheetId="5" hidden="1">#REF!</definedName>
    <definedName name="BEx7IGU383JMFSA3XVEJUTU1M92K" localSheetId="4" hidden="1">#REF!</definedName>
    <definedName name="BEx7IGU383JMFSA3XVEJUTU1M92K" localSheetId="8" hidden="1">#REF!</definedName>
    <definedName name="BEx7IGU383JMFSA3XVEJUTU1M92K" localSheetId="7" hidden="1">#REF!</definedName>
    <definedName name="BEx7IGU383JMFSA3XVEJUTU1M92K" hidden="1">#REF!</definedName>
    <definedName name="BEx7II6K98UXG6IS9TQ0INENDJ0N" localSheetId="5" hidden="1">#REF!</definedName>
    <definedName name="BEx7II6K98UXG6IS9TQ0INENDJ0N" localSheetId="4" hidden="1">#REF!</definedName>
    <definedName name="BEx7II6K98UXG6IS9TQ0INENDJ0N" localSheetId="8" hidden="1">#REF!</definedName>
    <definedName name="BEx7II6K98UXG6IS9TQ0INENDJ0N" localSheetId="7" hidden="1">#REF!</definedName>
    <definedName name="BEx7II6K98UXG6IS9TQ0INENDJ0N" hidden="1">#REF!</definedName>
    <definedName name="BEx7J7YHLVXCHSFWTFZOCPX4XEOU" localSheetId="5" hidden="1">#REF!</definedName>
    <definedName name="BEx7J7YHLVXCHSFWTFZOCPX4XEOU" localSheetId="4" hidden="1">#REF!</definedName>
    <definedName name="BEx7J7YHLVXCHSFWTFZOCPX4XEOU" localSheetId="8" hidden="1">#REF!</definedName>
    <definedName name="BEx7J7YHLVXCHSFWTFZOCPX4XEOU" localSheetId="7" hidden="1">#REF!</definedName>
    <definedName name="BEx7J7YHLVXCHSFWTFZOCPX4XEOU" hidden="1">#REF!</definedName>
    <definedName name="BEx7JSMYMYM6O48S30VZU7G7IU8T" localSheetId="5" hidden="1">#REF!</definedName>
    <definedName name="BEx7JSMYMYM6O48S30VZU7G7IU8T" localSheetId="4" hidden="1">#REF!</definedName>
    <definedName name="BEx7JSMYMYM6O48S30VZU7G7IU8T" localSheetId="8" hidden="1">#REF!</definedName>
    <definedName name="BEx7JSMYMYM6O48S30VZU7G7IU8T" localSheetId="7" hidden="1">#REF!</definedName>
    <definedName name="BEx7JSMYMYM6O48S30VZU7G7IU8T" hidden="1">#REF!</definedName>
    <definedName name="BEx7KKYHXVDNTR0VZKUAIUQCSOP9" localSheetId="4" hidden="1">[1]HEADER!#REF!</definedName>
    <definedName name="BEx7KKYHXVDNTR0VZKUAIUQCSOP9" localSheetId="8" hidden="1">[1]HEADER!#REF!</definedName>
    <definedName name="BEx7KKYHXVDNTR0VZKUAIUQCSOP9" localSheetId="7" hidden="1">[1]HEADER!#REF!</definedName>
    <definedName name="BEx7KKYHXVDNTR0VZKUAIUQCSOP9" hidden="1">[1]HEADER!#REF!</definedName>
    <definedName name="BEx7LBXKYXZWP7OFD145UNSUD0CC" localSheetId="5" hidden="1">#REF!</definedName>
    <definedName name="BEx7LBXKYXZWP7OFD145UNSUD0CC" localSheetId="4" hidden="1">#REF!</definedName>
    <definedName name="BEx7LBXKYXZWP7OFD145UNSUD0CC" localSheetId="8" hidden="1">#REF!</definedName>
    <definedName name="BEx7LBXKYXZWP7OFD145UNSUD0CC" localSheetId="7" hidden="1">#REF!</definedName>
    <definedName name="BEx7LBXKYXZWP7OFD145UNSUD0CC" hidden="1">#REF!</definedName>
    <definedName name="BEx7MA8WPQ1G26NDP55TSRVR22I5" localSheetId="5" hidden="1">#REF!</definedName>
    <definedName name="BEx7MA8WPQ1G26NDP55TSRVR22I5" localSheetId="4" hidden="1">#REF!</definedName>
    <definedName name="BEx7MA8WPQ1G26NDP55TSRVR22I5" localSheetId="8" hidden="1">#REF!</definedName>
    <definedName name="BEx7MA8WPQ1G26NDP55TSRVR22I5" localSheetId="7" hidden="1">#REF!</definedName>
    <definedName name="BEx7MA8WPQ1G26NDP55TSRVR22I5" hidden="1">#REF!</definedName>
    <definedName name="BEx7MA8WWC60O1OG19F9S4VZQIUM" localSheetId="5" hidden="1">#REF!</definedName>
    <definedName name="BEx7MA8WWC60O1OG19F9S4VZQIUM" localSheetId="4" hidden="1">#REF!</definedName>
    <definedName name="BEx7MA8WWC60O1OG19F9S4VZQIUM" localSheetId="8" hidden="1">#REF!</definedName>
    <definedName name="BEx7MA8WWC60O1OG19F9S4VZQIUM" localSheetId="7" hidden="1">#REF!</definedName>
    <definedName name="BEx7MA8WWC60O1OG19F9S4VZQIUM" hidden="1">#REF!</definedName>
    <definedName name="BEx7MBQUS90XM01HG3QP9VSB45JM" localSheetId="5" hidden="1">#REF!</definedName>
    <definedName name="BEx7MBQUS90XM01HG3QP9VSB45JM" localSheetId="4" hidden="1">#REF!</definedName>
    <definedName name="BEx7MBQUS90XM01HG3QP9VSB45JM" localSheetId="8" hidden="1">#REF!</definedName>
    <definedName name="BEx7MBQUS90XM01HG3QP9VSB45JM" localSheetId="7" hidden="1">#REF!</definedName>
    <definedName name="BEx7MBQUS90XM01HG3QP9VSB45JM" hidden="1">#REF!</definedName>
    <definedName name="BEx7MM8GRDLF6ZFX6M14CPSOWVPK" localSheetId="5" hidden="1">#REF!</definedName>
    <definedName name="BEx7MM8GRDLF6ZFX6M14CPSOWVPK" localSheetId="4" hidden="1">#REF!</definedName>
    <definedName name="BEx7MM8GRDLF6ZFX6M14CPSOWVPK" localSheetId="8" hidden="1">#REF!</definedName>
    <definedName name="BEx7MM8GRDLF6ZFX6M14CPSOWVPK" localSheetId="7" hidden="1">#REF!</definedName>
    <definedName name="BEx7MM8GRDLF6ZFX6M14CPSOWVPK" hidden="1">#REF!</definedName>
    <definedName name="BEx906Q8UE7ZQX141CKE7F6E3QRP" localSheetId="5" hidden="1">#REF!</definedName>
    <definedName name="BEx906Q8UE7ZQX141CKE7F6E3QRP" localSheetId="4" hidden="1">#REF!</definedName>
    <definedName name="BEx906Q8UE7ZQX141CKE7F6E3QRP" localSheetId="8" hidden="1">#REF!</definedName>
    <definedName name="BEx906Q8UE7ZQX141CKE7F6E3QRP" localSheetId="7" hidden="1">#REF!</definedName>
    <definedName name="BEx906Q8UE7ZQX141CKE7F6E3QRP" hidden="1">#REF!</definedName>
    <definedName name="BEx92AK0EY4R6RRG324WTHF2QFU8" localSheetId="5" hidden="1">#REF!</definedName>
    <definedName name="BEx92AK0EY4R6RRG324WTHF2QFU8" localSheetId="4" hidden="1">#REF!</definedName>
    <definedName name="BEx92AK0EY4R6RRG324WTHF2QFU8" localSheetId="8" hidden="1">#REF!</definedName>
    <definedName name="BEx92AK0EY4R6RRG324WTHF2QFU8" localSheetId="7" hidden="1">#REF!</definedName>
    <definedName name="BEx92AK0EY4R6RRG324WTHF2QFU8" hidden="1">#REF!</definedName>
    <definedName name="BEx92CNKI9BA08E5SP34O6JG0JT9" localSheetId="5" hidden="1">#REF!</definedName>
    <definedName name="BEx92CNKI9BA08E5SP34O6JG0JT9" localSheetId="4" hidden="1">#REF!</definedName>
    <definedName name="BEx92CNKI9BA08E5SP34O6JG0JT9" localSheetId="8" hidden="1">#REF!</definedName>
    <definedName name="BEx92CNKI9BA08E5SP34O6JG0JT9" localSheetId="7" hidden="1">#REF!</definedName>
    <definedName name="BEx92CNKI9BA08E5SP34O6JG0JT9" hidden="1">#REF!</definedName>
    <definedName name="BEx92PUAJ86STQCU33LZ05E5NA4J" localSheetId="5" hidden="1">#REF!</definedName>
    <definedName name="BEx92PUAJ86STQCU33LZ05E5NA4J" localSheetId="4" hidden="1">#REF!</definedName>
    <definedName name="BEx92PUAJ86STQCU33LZ05E5NA4J" localSheetId="8" hidden="1">#REF!</definedName>
    <definedName name="BEx92PUAJ86STQCU33LZ05E5NA4J" localSheetId="7" hidden="1">#REF!</definedName>
    <definedName name="BEx92PUAJ86STQCU33LZ05E5NA4J" hidden="1">#REF!</definedName>
    <definedName name="BEx92WVSOCD3RLUNZBF8M8X7OISC" localSheetId="5" hidden="1">#REF!</definedName>
    <definedName name="BEx92WVSOCD3RLUNZBF8M8X7OISC" localSheetId="4" hidden="1">#REF!</definedName>
    <definedName name="BEx92WVSOCD3RLUNZBF8M8X7OISC" localSheetId="8" hidden="1">#REF!</definedName>
    <definedName name="BEx92WVSOCD3RLUNZBF8M8X7OISC" localSheetId="7" hidden="1">#REF!</definedName>
    <definedName name="BEx92WVSOCD3RLUNZBF8M8X7OISC" hidden="1">#REF!</definedName>
    <definedName name="BEx94KDG7EPUMXXPEYA4O6T2OZL7" localSheetId="5" hidden="1">#REF!</definedName>
    <definedName name="BEx94KDG7EPUMXXPEYA4O6T2OZL7" localSheetId="4" hidden="1">#REF!</definedName>
    <definedName name="BEx94KDG7EPUMXXPEYA4O6T2OZL7" localSheetId="8" hidden="1">#REF!</definedName>
    <definedName name="BEx94KDG7EPUMXXPEYA4O6T2OZL7" localSheetId="7" hidden="1">#REF!</definedName>
    <definedName name="BEx94KDG7EPUMXXPEYA4O6T2OZL7" hidden="1">#REF!</definedName>
    <definedName name="BEx9563MH34JSHPOSLRMY9J2PZY8" localSheetId="5" hidden="1">#REF!</definedName>
    <definedName name="BEx9563MH34JSHPOSLRMY9J2PZY8" localSheetId="4" hidden="1">#REF!</definedName>
    <definedName name="BEx9563MH34JSHPOSLRMY9J2PZY8" localSheetId="8" hidden="1">#REF!</definedName>
    <definedName name="BEx9563MH34JSHPOSLRMY9J2PZY8" localSheetId="7" hidden="1">#REF!</definedName>
    <definedName name="BEx9563MH34JSHPOSLRMY9J2PZY8" hidden="1">#REF!</definedName>
    <definedName name="BEx96B0CB2RWVNNIHCRB1YAXSR18" localSheetId="5" hidden="1">#REF!</definedName>
    <definedName name="BEx96B0CB2RWVNNIHCRB1YAXSR18" localSheetId="4" hidden="1">#REF!</definedName>
    <definedName name="BEx96B0CB2RWVNNIHCRB1YAXSR18" localSheetId="8" hidden="1">#REF!</definedName>
    <definedName name="BEx96B0CB2RWVNNIHCRB1YAXSR18" localSheetId="7" hidden="1">#REF!</definedName>
    <definedName name="BEx96B0CB2RWVNNIHCRB1YAXSR18" hidden="1">#REF!</definedName>
    <definedName name="BEx96HWH7U8Z8BT0X9P12QBSLDOT" localSheetId="5" hidden="1">#REF!</definedName>
    <definedName name="BEx96HWH7U8Z8BT0X9P12QBSLDOT" localSheetId="4" hidden="1">#REF!</definedName>
    <definedName name="BEx96HWH7U8Z8BT0X9P12QBSLDOT" localSheetId="8" hidden="1">#REF!</definedName>
    <definedName name="BEx96HWH7U8Z8BT0X9P12QBSLDOT" localSheetId="7" hidden="1">#REF!</definedName>
    <definedName name="BEx96HWH7U8Z8BT0X9P12QBSLDOT" hidden="1">#REF!</definedName>
    <definedName name="BEx96II22L7OXVQ4X5X1NZ61YJLA" localSheetId="5" hidden="1">#REF!</definedName>
    <definedName name="BEx96II22L7OXVQ4X5X1NZ61YJLA" localSheetId="4" hidden="1">#REF!</definedName>
    <definedName name="BEx96II22L7OXVQ4X5X1NZ61YJLA" localSheetId="8" hidden="1">#REF!</definedName>
    <definedName name="BEx96II22L7OXVQ4X5X1NZ61YJLA" localSheetId="7" hidden="1">#REF!</definedName>
    <definedName name="BEx96II22L7OXVQ4X5X1NZ61YJLA" hidden="1">#REF!</definedName>
    <definedName name="BEx96RSI9NN39KBJDHZFN2TZRFUU" localSheetId="5" hidden="1">#REF!</definedName>
    <definedName name="BEx96RSI9NN39KBJDHZFN2TZRFUU" localSheetId="4" hidden="1">#REF!</definedName>
    <definedName name="BEx96RSI9NN39KBJDHZFN2TZRFUU" localSheetId="8" hidden="1">#REF!</definedName>
    <definedName name="BEx96RSI9NN39KBJDHZFN2TZRFUU" localSheetId="7" hidden="1">#REF!</definedName>
    <definedName name="BEx96RSI9NN39KBJDHZFN2TZRFUU" hidden="1">#REF!</definedName>
    <definedName name="BEx976BXCAH2LW8HXFE1L0IFKRTV" localSheetId="5" hidden="1">#REF!</definedName>
    <definedName name="BEx976BXCAH2LW8HXFE1L0IFKRTV" localSheetId="4" hidden="1">#REF!</definedName>
    <definedName name="BEx976BXCAH2LW8HXFE1L0IFKRTV" localSheetId="8" hidden="1">#REF!</definedName>
    <definedName name="BEx976BXCAH2LW8HXFE1L0IFKRTV" localSheetId="7" hidden="1">#REF!</definedName>
    <definedName name="BEx976BXCAH2LW8HXFE1L0IFKRTV" hidden="1">#REF!</definedName>
    <definedName name="BEx9811STXRX2VI9PP7XGDK699WC" localSheetId="5" hidden="1">#REF!</definedName>
    <definedName name="BEx9811STXRX2VI9PP7XGDK699WC" localSheetId="4" hidden="1">#REF!</definedName>
    <definedName name="BEx9811STXRX2VI9PP7XGDK699WC" localSheetId="8" hidden="1">#REF!</definedName>
    <definedName name="BEx9811STXRX2VI9PP7XGDK699WC" localSheetId="7" hidden="1">#REF!</definedName>
    <definedName name="BEx9811STXRX2VI9PP7XGDK699WC" hidden="1">#REF!</definedName>
    <definedName name="BEx985OYX81U979Z46PJQ4F0DJIQ" localSheetId="5" hidden="1">#REF!</definedName>
    <definedName name="BEx985OYX81U979Z46PJQ4F0DJIQ" localSheetId="4" hidden="1">#REF!</definedName>
    <definedName name="BEx985OYX81U979Z46PJQ4F0DJIQ" localSheetId="8" hidden="1">#REF!</definedName>
    <definedName name="BEx985OYX81U979Z46PJQ4F0DJIQ" localSheetId="7" hidden="1">#REF!</definedName>
    <definedName name="BEx985OYX81U979Z46PJQ4F0DJIQ" hidden="1">#REF!</definedName>
    <definedName name="BEx9AIIFFPTQKKLOQY3SA0D51FZV" localSheetId="5" hidden="1">#REF!</definedName>
    <definedName name="BEx9AIIFFPTQKKLOQY3SA0D51FZV" localSheetId="4" hidden="1">#REF!</definedName>
    <definedName name="BEx9AIIFFPTQKKLOQY3SA0D51FZV" localSheetId="8" hidden="1">#REF!</definedName>
    <definedName name="BEx9AIIFFPTQKKLOQY3SA0D51FZV" localSheetId="7" hidden="1">#REF!</definedName>
    <definedName name="BEx9AIIFFPTQKKLOQY3SA0D51FZV" hidden="1">#REF!</definedName>
    <definedName name="BEx9AYOW6W1RCJB9C4J8RXWSJRWM" localSheetId="5" hidden="1">#REF!</definedName>
    <definedName name="BEx9AYOW6W1RCJB9C4J8RXWSJRWM" localSheetId="4" hidden="1">#REF!</definedName>
    <definedName name="BEx9AYOW6W1RCJB9C4J8RXWSJRWM" localSheetId="8" hidden="1">#REF!</definedName>
    <definedName name="BEx9AYOW6W1RCJB9C4J8RXWSJRWM" localSheetId="7" hidden="1">#REF!</definedName>
    <definedName name="BEx9AYOW6W1RCJB9C4J8RXWSJRWM" hidden="1">#REF!</definedName>
    <definedName name="BEx9DJ5FHKGQGZ9Q3AUR445WZPKR" localSheetId="5" hidden="1">#REF!</definedName>
    <definedName name="BEx9DJ5FHKGQGZ9Q3AUR445WZPKR" localSheetId="4" hidden="1">#REF!</definedName>
    <definedName name="BEx9DJ5FHKGQGZ9Q3AUR445WZPKR" localSheetId="8" hidden="1">#REF!</definedName>
    <definedName name="BEx9DJ5FHKGQGZ9Q3AUR445WZPKR" localSheetId="7" hidden="1">#REF!</definedName>
    <definedName name="BEx9DJ5FHKGQGZ9Q3AUR445WZPKR" hidden="1">#REF!</definedName>
    <definedName name="BEx9DJQZ74XAFXOJCRDWUCV7BXBD" localSheetId="5" hidden="1">#REF!</definedName>
    <definedName name="BEx9DJQZ74XAFXOJCRDWUCV7BXBD" localSheetId="4" hidden="1">#REF!</definedName>
    <definedName name="BEx9DJQZ74XAFXOJCRDWUCV7BXBD" localSheetId="8" hidden="1">#REF!</definedName>
    <definedName name="BEx9DJQZ74XAFXOJCRDWUCV7BXBD" localSheetId="7" hidden="1">#REF!</definedName>
    <definedName name="BEx9DJQZ74XAFXOJCRDWUCV7BXBD" hidden="1">#REF!</definedName>
    <definedName name="BEx9E1KWMBZY7DZ2W81Y28KREC8K" localSheetId="5" hidden="1">#REF!</definedName>
    <definedName name="BEx9E1KWMBZY7DZ2W81Y28KREC8K" localSheetId="4" hidden="1">#REF!</definedName>
    <definedName name="BEx9E1KWMBZY7DZ2W81Y28KREC8K" localSheetId="8" hidden="1">#REF!</definedName>
    <definedName name="BEx9E1KWMBZY7DZ2W81Y28KREC8K" localSheetId="7" hidden="1">#REF!</definedName>
    <definedName name="BEx9E1KWMBZY7DZ2W81Y28KREC8K" hidden="1">#REF!</definedName>
    <definedName name="BEx9EDPXWEPLE7S1KH5K8GGFZKC0" localSheetId="4" hidden="1">[1]HEADER!#REF!</definedName>
    <definedName name="BEx9EDPXWEPLE7S1KH5K8GGFZKC0" localSheetId="8" hidden="1">[1]HEADER!#REF!</definedName>
    <definedName name="BEx9EDPXWEPLE7S1KH5K8GGFZKC0" localSheetId="7" hidden="1">[1]HEADER!#REF!</definedName>
    <definedName name="BEx9EDPXWEPLE7S1KH5K8GGFZKC0" hidden="1">[1]HEADER!#REF!</definedName>
    <definedName name="BEx9EGV6CYG6ZG9E7TMR9RZYSGH1" localSheetId="5" hidden="1">#REF!</definedName>
    <definedName name="BEx9EGV6CYG6ZG9E7TMR9RZYSGH1" localSheetId="4" hidden="1">#REF!</definedName>
    <definedName name="BEx9EGV6CYG6ZG9E7TMR9RZYSGH1" localSheetId="8" hidden="1">#REF!</definedName>
    <definedName name="BEx9EGV6CYG6ZG9E7TMR9RZYSGH1" localSheetId="7" hidden="1">#REF!</definedName>
    <definedName name="BEx9EGV6CYG6ZG9E7TMR9RZYSGH1" hidden="1">#REF!</definedName>
    <definedName name="BEx9EIIL3MUQBD4ZYG7W1J3C5R3P" localSheetId="5" hidden="1">#REF!</definedName>
    <definedName name="BEx9EIIL3MUQBD4ZYG7W1J3C5R3P" localSheetId="4" hidden="1">#REF!</definedName>
    <definedName name="BEx9EIIL3MUQBD4ZYG7W1J3C5R3P" localSheetId="8" hidden="1">#REF!</definedName>
    <definedName name="BEx9EIIL3MUQBD4ZYG7W1J3C5R3P" localSheetId="7" hidden="1">#REF!</definedName>
    <definedName name="BEx9EIIL3MUQBD4ZYG7W1J3C5R3P" hidden="1">#REF!</definedName>
    <definedName name="BEx9FKVIU1R1D6J2Q36IQCU8DCEX" localSheetId="5" hidden="1">#REF!</definedName>
    <definedName name="BEx9FKVIU1R1D6J2Q36IQCU8DCEX" localSheetId="4" hidden="1">#REF!</definedName>
    <definedName name="BEx9FKVIU1R1D6J2Q36IQCU8DCEX" localSheetId="8" hidden="1">#REF!</definedName>
    <definedName name="BEx9FKVIU1R1D6J2Q36IQCU8DCEX" localSheetId="7" hidden="1">#REF!</definedName>
    <definedName name="BEx9FKVIU1R1D6J2Q36IQCU8DCEX" hidden="1">#REF!</definedName>
    <definedName name="BEx9GHOWIATRBTAFYZCDVDOJPG3X" localSheetId="5" hidden="1">#REF!</definedName>
    <definedName name="BEx9GHOWIATRBTAFYZCDVDOJPG3X" localSheetId="4" hidden="1">#REF!</definedName>
    <definedName name="BEx9GHOWIATRBTAFYZCDVDOJPG3X" localSheetId="8" hidden="1">#REF!</definedName>
    <definedName name="BEx9GHOWIATRBTAFYZCDVDOJPG3X" localSheetId="7" hidden="1">#REF!</definedName>
    <definedName name="BEx9GHOWIATRBTAFYZCDVDOJPG3X" hidden="1">#REF!</definedName>
    <definedName name="BEx9GJXW8UK9GOBZPQJGA4FL0M2O" localSheetId="5" hidden="1">#REF!</definedName>
    <definedName name="BEx9GJXW8UK9GOBZPQJGA4FL0M2O" localSheetId="4" hidden="1">#REF!</definedName>
    <definedName name="BEx9GJXW8UK9GOBZPQJGA4FL0M2O" localSheetId="8" hidden="1">#REF!</definedName>
    <definedName name="BEx9GJXW8UK9GOBZPQJGA4FL0M2O" localSheetId="7" hidden="1">#REF!</definedName>
    <definedName name="BEx9GJXW8UK9GOBZPQJGA4FL0M2O" hidden="1">#REF!</definedName>
    <definedName name="BEx9HKT139HM6SWSHO6XVRFA9D25" localSheetId="5" hidden="1">#REF!</definedName>
    <definedName name="BEx9HKT139HM6SWSHO6XVRFA9D25" localSheetId="4" hidden="1">#REF!</definedName>
    <definedName name="BEx9HKT139HM6SWSHO6XVRFA9D25" localSheetId="8" hidden="1">#REF!</definedName>
    <definedName name="BEx9HKT139HM6SWSHO6XVRFA9D25" localSheetId="7" hidden="1">#REF!</definedName>
    <definedName name="BEx9HKT139HM6SWSHO6XVRFA9D25" hidden="1">#REF!</definedName>
    <definedName name="BEx9HU3BPAK91G2PCXDFTVS39TF6" localSheetId="5" hidden="1">#REF!</definedName>
    <definedName name="BEx9HU3BPAK91G2PCXDFTVS39TF6" localSheetId="4" hidden="1">#REF!</definedName>
    <definedName name="BEx9HU3BPAK91G2PCXDFTVS39TF6" localSheetId="8" hidden="1">#REF!</definedName>
    <definedName name="BEx9HU3BPAK91G2PCXDFTVS39TF6" localSheetId="7" hidden="1">#REF!</definedName>
    <definedName name="BEx9HU3BPAK91G2PCXDFTVS39TF6" hidden="1">#REF!</definedName>
    <definedName name="BEx9I0U78LVEHO0MPOB5U4RHMUBV" localSheetId="5" hidden="1">#REF!</definedName>
    <definedName name="BEx9I0U78LVEHO0MPOB5U4RHMUBV" localSheetId="4" hidden="1">#REF!</definedName>
    <definedName name="BEx9I0U78LVEHO0MPOB5U4RHMUBV" localSheetId="8" hidden="1">#REF!</definedName>
    <definedName name="BEx9I0U78LVEHO0MPOB5U4RHMUBV" localSheetId="7" hidden="1">#REF!</definedName>
    <definedName name="BEx9I0U78LVEHO0MPOB5U4RHMUBV" hidden="1">#REF!</definedName>
    <definedName name="BEx9I2MX3GRNC957J8FMHNWP04Q5" localSheetId="5" hidden="1">#REF!</definedName>
    <definedName name="BEx9I2MX3GRNC957J8FMHNWP04Q5" localSheetId="4" hidden="1">#REF!</definedName>
    <definedName name="BEx9I2MX3GRNC957J8FMHNWP04Q5" localSheetId="8" hidden="1">#REF!</definedName>
    <definedName name="BEx9I2MX3GRNC957J8FMHNWP04Q5" localSheetId="7" hidden="1">#REF!</definedName>
    <definedName name="BEx9I2MX3GRNC957J8FMHNWP04Q5" hidden="1">#REF!</definedName>
    <definedName name="BEx9IPV0JNXRW2B881C8WBY5U1KI" localSheetId="5" hidden="1">#REF!</definedName>
    <definedName name="BEx9IPV0JNXRW2B881C8WBY5U1KI" localSheetId="4" hidden="1">#REF!</definedName>
    <definedName name="BEx9IPV0JNXRW2B881C8WBY5U1KI" localSheetId="8" hidden="1">#REF!</definedName>
    <definedName name="BEx9IPV0JNXRW2B881C8WBY5U1KI" localSheetId="7" hidden="1">#REF!</definedName>
    <definedName name="BEx9IPV0JNXRW2B881C8WBY5U1KI" hidden="1">#REF!</definedName>
    <definedName name="BExAVL1638ABE13R5SQH026SK9EX" localSheetId="5" hidden="1">#REF!</definedName>
    <definedName name="BExAVL1638ABE13R5SQH026SK9EX" localSheetId="4" hidden="1">#REF!</definedName>
    <definedName name="BExAVL1638ABE13R5SQH026SK9EX" localSheetId="8" hidden="1">#REF!</definedName>
    <definedName name="BExAVL1638ABE13R5SQH026SK9EX" localSheetId="7" hidden="1">#REF!</definedName>
    <definedName name="BExAVL1638ABE13R5SQH026SK9EX" hidden="1">#REF!</definedName>
    <definedName name="BExAW1IMBQBTU0E5J2TQQI2B79VY" localSheetId="5" hidden="1">#REF!</definedName>
    <definedName name="BExAW1IMBQBTU0E5J2TQQI2B79VY" localSheetId="4" hidden="1">#REF!</definedName>
    <definedName name="BExAW1IMBQBTU0E5J2TQQI2B79VY" localSheetId="8" hidden="1">#REF!</definedName>
    <definedName name="BExAW1IMBQBTU0E5J2TQQI2B79VY" localSheetId="7" hidden="1">#REF!</definedName>
    <definedName name="BExAW1IMBQBTU0E5J2TQQI2B79VY" hidden="1">#REF!</definedName>
    <definedName name="BExAXD0OJP1HKJKJ5K01GDQ5ZNUN" localSheetId="5" hidden="1">#REF!</definedName>
    <definedName name="BExAXD0OJP1HKJKJ5K01GDQ5ZNUN" localSheetId="4" hidden="1">#REF!</definedName>
    <definedName name="BExAXD0OJP1HKJKJ5K01GDQ5ZNUN" localSheetId="8" hidden="1">#REF!</definedName>
    <definedName name="BExAXD0OJP1HKJKJ5K01GDQ5ZNUN" localSheetId="7" hidden="1">#REF!</definedName>
    <definedName name="BExAXD0OJP1HKJKJ5K01GDQ5ZNUN" hidden="1">#REF!</definedName>
    <definedName name="BExAY9JGYSISL3L87W3W7QBQCYOH" localSheetId="5" hidden="1">#REF!</definedName>
    <definedName name="BExAY9JGYSISL3L87W3W7QBQCYOH" localSheetId="4" hidden="1">#REF!</definedName>
    <definedName name="BExAY9JGYSISL3L87W3W7QBQCYOH" localSheetId="8" hidden="1">#REF!</definedName>
    <definedName name="BExAY9JGYSISL3L87W3W7QBQCYOH" localSheetId="7" hidden="1">#REF!</definedName>
    <definedName name="BExAY9JGYSISL3L87W3W7QBQCYOH" hidden="1">#REF!</definedName>
    <definedName name="BExB0MYBF7BVQ9V0ITCDFR9URZXH" localSheetId="5" hidden="1">#REF!</definedName>
    <definedName name="BExB0MYBF7BVQ9V0ITCDFR9URZXH" localSheetId="4" hidden="1">#REF!</definedName>
    <definedName name="BExB0MYBF7BVQ9V0ITCDFR9URZXH" localSheetId="8" hidden="1">#REF!</definedName>
    <definedName name="BExB0MYBF7BVQ9V0ITCDFR9URZXH" localSheetId="7" hidden="1">#REF!</definedName>
    <definedName name="BExB0MYBF7BVQ9V0ITCDFR9URZXH" hidden="1">#REF!</definedName>
    <definedName name="BExB1KTDW9PPFVAAGRLUC0Q6UAY2" localSheetId="5" hidden="1">#REF!</definedName>
    <definedName name="BExB1KTDW9PPFVAAGRLUC0Q6UAY2" localSheetId="4" hidden="1">#REF!</definedName>
    <definedName name="BExB1KTDW9PPFVAAGRLUC0Q6UAY2" localSheetId="8" hidden="1">#REF!</definedName>
    <definedName name="BExB1KTDW9PPFVAAGRLUC0Q6UAY2" localSheetId="7" hidden="1">#REF!</definedName>
    <definedName name="BExB1KTDW9PPFVAAGRLUC0Q6UAY2" hidden="1">#REF!</definedName>
    <definedName name="BExB2VPW6K0D6PXFNB2EI2PAJRLJ" localSheetId="5" hidden="1">#REF!</definedName>
    <definedName name="BExB2VPW6K0D6PXFNB2EI2PAJRLJ" localSheetId="4" hidden="1">#REF!</definedName>
    <definedName name="BExB2VPW6K0D6PXFNB2EI2PAJRLJ" localSheetId="8" hidden="1">#REF!</definedName>
    <definedName name="BExB2VPW6K0D6PXFNB2EI2PAJRLJ" localSheetId="7" hidden="1">#REF!</definedName>
    <definedName name="BExB2VPW6K0D6PXFNB2EI2PAJRLJ" hidden="1">#REF!</definedName>
    <definedName name="BExB3JUJXC8QYV4XAOBJCULQAADA" localSheetId="5" hidden="1">#REF!</definedName>
    <definedName name="BExB3JUJXC8QYV4XAOBJCULQAADA" localSheetId="4" hidden="1">#REF!</definedName>
    <definedName name="BExB3JUJXC8QYV4XAOBJCULQAADA" localSheetId="8" hidden="1">#REF!</definedName>
    <definedName name="BExB3JUJXC8QYV4XAOBJCULQAADA" localSheetId="7" hidden="1">#REF!</definedName>
    <definedName name="BExB3JUJXC8QYV4XAOBJCULQAADA" hidden="1">#REF!</definedName>
    <definedName name="BExB41TWQ6820BR7SVX3Q7SR1LZ8" localSheetId="5" hidden="1">#REF!</definedName>
    <definedName name="BExB41TWQ6820BR7SVX3Q7SR1LZ8" localSheetId="4" hidden="1">#REF!</definedName>
    <definedName name="BExB41TWQ6820BR7SVX3Q7SR1LZ8" localSheetId="8" hidden="1">#REF!</definedName>
    <definedName name="BExB41TWQ6820BR7SVX3Q7SR1LZ8" localSheetId="7" hidden="1">#REF!</definedName>
    <definedName name="BExB41TWQ6820BR7SVX3Q7SR1LZ8" hidden="1">#REF!</definedName>
    <definedName name="BExB44OC6FOXVZBDEY5BR6SHCZNQ" localSheetId="5" hidden="1">#REF!</definedName>
    <definedName name="BExB44OC6FOXVZBDEY5BR6SHCZNQ" localSheetId="4" hidden="1">#REF!</definedName>
    <definedName name="BExB44OC6FOXVZBDEY5BR6SHCZNQ" localSheetId="8" hidden="1">#REF!</definedName>
    <definedName name="BExB44OC6FOXVZBDEY5BR6SHCZNQ" localSheetId="7" hidden="1">#REF!</definedName>
    <definedName name="BExB44OC6FOXVZBDEY5BR6SHCZNQ" hidden="1">#REF!</definedName>
    <definedName name="BExB4A2KCGRFVC87ZRC18R8O2XYF" localSheetId="5" hidden="1">#REF!</definedName>
    <definedName name="BExB4A2KCGRFVC87ZRC18R8O2XYF" localSheetId="4" hidden="1">#REF!</definedName>
    <definedName name="BExB4A2KCGRFVC87ZRC18R8O2XYF" localSheetId="8" hidden="1">#REF!</definedName>
    <definedName name="BExB4A2KCGRFVC87ZRC18R8O2XYF" localSheetId="7" hidden="1">#REF!</definedName>
    <definedName name="BExB4A2KCGRFVC87ZRC18R8O2XYF" hidden="1">#REF!</definedName>
    <definedName name="BExB50W4NZMCTI79LJI7K2M3YYWH" localSheetId="5" hidden="1">#REF!</definedName>
    <definedName name="BExB50W4NZMCTI79LJI7K2M3YYWH" localSheetId="4" hidden="1">#REF!</definedName>
    <definedName name="BExB50W4NZMCTI79LJI7K2M3YYWH" localSheetId="8" hidden="1">#REF!</definedName>
    <definedName name="BExB50W4NZMCTI79LJI7K2M3YYWH" localSheetId="7" hidden="1">#REF!</definedName>
    <definedName name="BExB50W4NZMCTI79LJI7K2M3YYWH" hidden="1">#REF!</definedName>
    <definedName name="BExB5U9JN1UHEARI0481VU3P9GGG" localSheetId="5" hidden="1">#REF!</definedName>
    <definedName name="BExB5U9JN1UHEARI0481VU3P9GGG" localSheetId="4" hidden="1">#REF!</definedName>
    <definedName name="BExB5U9JN1UHEARI0481VU3P9GGG" localSheetId="8" hidden="1">#REF!</definedName>
    <definedName name="BExB5U9JN1UHEARI0481VU3P9GGG" localSheetId="7" hidden="1">#REF!</definedName>
    <definedName name="BExB5U9JN1UHEARI0481VU3P9GGG" hidden="1">#REF!</definedName>
    <definedName name="BExB7CCZRTPP5XRFAR84CPLTOXI3" localSheetId="5" hidden="1">#REF!</definedName>
    <definedName name="BExB7CCZRTPP5XRFAR84CPLTOXI3" localSheetId="4" hidden="1">#REF!</definedName>
    <definedName name="BExB7CCZRTPP5XRFAR84CPLTOXI3" localSheetId="8" hidden="1">#REF!</definedName>
    <definedName name="BExB7CCZRTPP5XRFAR84CPLTOXI3" localSheetId="7" hidden="1">#REF!</definedName>
    <definedName name="BExB7CCZRTPP5XRFAR84CPLTOXI3" hidden="1">#REF!</definedName>
    <definedName name="BExB8KEWJQOO05VHW4CS61VYZE5U" localSheetId="5" hidden="1">#REF!</definedName>
    <definedName name="BExB8KEWJQOO05VHW4CS61VYZE5U" localSheetId="4" hidden="1">#REF!</definedName>
    <definedName name="BExB8KEWJQOO05VHW4CS61VYZE5U" localSheetId="8" hidden="1">#REF!</definedName>
    <definedName name="BExB8KEWJQOO05VHW4CS61VYZE5U" localSheetId="7" hidden="1">#REF!</definedName>
    <definedName name="BExB8KEWJQOO05VHW4CS61VYZE5U" hidden="1">#REF!</definedName>
    <definedName name="BExB9EDVITSRZC6AZLBXID7PHJ91" localSheetId="5" hidden="1">#REF!</definedName>
    <definedName name="BExB9EDVITSRZC6AZLBXID7PHJ91" localSheetId="4" hidden="1">#REF!</definedName>
    <definedName name="BExB9EDVITSRZC6AZLBXID7PHJ91" localSheetId="8" hidden="1">#REF!</definedName>
    <definedName name="BExB9EDVITSRZC6AZLBXID7PHJ91" localSheetId="7" hidden="1">#REF!</definedName>
    <definedName name="BExB9EDVITSRZC6AZLBXID7PHJ91" hidden="1">#REF!</definedName>
    <definedName name="BExBA6K3TLYXUTIOWFXK3NMRGHR2" localSheetId="5" hidden="1">#REF!</definedName>
    <definedName name="BExBA6K3TLYXUTIOWFXK3NMRGHR2" localSheetId="4" hidden="1">#REF!</definedName>
    <definedName name="BExBA6K3TLYXUTIOWFXK3NMRGHR2" localSheetId="8" hidden="1">#REF!</definedName>
    <definedName name="BExBA6K3TLYXUTIOWFXK3NMRGHR2" localSheetId="7" hidden="1">#REF!</definedName>
    <definedName name="BExBA6K3TLYXUTIOWFXK3NMRGHR2" hidden="1">#REF!</definedName>
    <definedName name="BExBA6PE8EEX0NM9BM28HHNN23ES" localSheetId="5" hidden="1">#REF!</definedName>
    <definedName name="BExBA6PE8EEX0NM9BM28HHNN23ES" localSheetId="4" hidden="1">#REF!</definedName>
    <definedName name="BExBA6PE8EEX0NM9BM28HHNN23ES" localSheetId="8" hidden="1">#REF!</definedName>
    <definedName name="BExBA6PE8EEX0NM9BM28HHNN23ES" localSheetId="7" hidden="1">#REF!</definedName>
    <definedName name="BExBA6PE8EEX0NM9BM28HHNN23ES" hidden="1">#REF!</definedName>
    <definedName name="BExBCIH0UBOD07PZ27392P9YXEYX" localSheetId="5" hidden="1">#REF!</definedName>
    <definedName name="BExBCIH0UBOD07PZ27392P9YXEYX" localSheetId="4" hidden="1">#REF!</definedName>
    <definedName name="BExBCIH0UBOD07PZ27392P9YXEYX" localSheetId="8" hidden="1">#REF!</definedName>
    <definedName name="BExBCIH0UBOD07PZ27392P9YXEYX" localSheetId="7" hidden="1">#REF!</definedName>
    <definedName name="BExBCIH0UBOD07PZ27392P9YXEYX" hidden="1">#REF!</definedName>
    <definedName name="BExBCOGUPM5Z6QHXYY5E10ELG9G8" localSheetId="5" hidden="1">#REF!</definedName>
    <definedName name="BExBCOGUPM5Z6QHXYY5E10ELG9G8" localSheetId="4" hidden="1">#REF!</definedName>
    <definedName name="BExBCOGUPM5Z6QHXYY5E10ELG9G8" localSheetId="8" hidden="1">#REF!</definedName>
    <definedName name="BExBCOGUPM5Z6QHXYY5E10ELG9G8" localSheetId="7" hidden="1">#REF!</definedName>
    <definedName name="BExBCOGUPM5Z6QHXYY5E10ELG9G8" hidden="1">#REF!</definedName>
    <definedName name="BExBDCLASWBCUKQ99SIH7MEJ6YOG" localSheetId="5" hidden="1">#REF!</definedName>
    <definedName name="BExBDCLASWBCUKQ99SIH7MEJ6YOG" localSheetId="4" hidden="1">#REF!</definedName>
    <definedName name="BExBDCLASWBCUKQ99SIH7MEJ6YOG" localSheetId="8" hidden="1">#REF!</definedName>
    <definedName name="BExBDCLASWBCUKQ99SIH7MEJ6YOG" localSheetId="7" hidden="1">#REF!</definedName>
    <definedName name="BExBDCLASWBCUKQ99SIH7MEJ6YOG" hidden="1">#REF!</definedName>
    <definedName name="BExBE7BBX2NP1GFQT3X635DFIIBD" localSheetId="5" hidden="1">#REF!</definedName>
    <definedName name="BExBE7BBX2NP1GFQT3X635DFIIBD" localSheetId="4" hidden="1">#REF!</definedName>
    <definedName name="BExBE7BBX2NP1GFQT3X635DFIIBD" localSheetId="8" hidden="1">#REF!</definedName>
    <definedName name="BExBE7BBX2NP1GFQT3X635DFIIBD" localSheetId="7" hidden="1">#REF!</definedName>
    <definedName name="BExBE7BBX2NP1GFQT3X635DFIIBD" hidden="1">#REF!</definedName>
    <definedName name="BExBE9K6C6Q27ZVX3WOCP2J41BHY" localSheetId="4" hidden="1">[1]HEADER!#REF!</definedName>
    <definedName name="BExBE9K6C6Q27ZVX3WOCP2J41BHY" localSheetId="8" hidden="1">[1]HEADER!#REF!</definedName>
    <definedName name="BExBE9K6C6Q27ZVX3WOCP2J41BHY" localSheetId="7" hidden="1">[1]HEADER!#REF!</definedName>
    <definedName name="BExBE9K6C6Q27ZVX3WOCP2J41BHY" hidden="1">[1]HEADER!#REF!</definedName>
    <definedName name="BExBENN9Z0JJ1YMZZDUYFE3OR74M" localSheetId="5" hidden="1">#REF!</definedName>
    <definedName name="BExBENN9Z0JJ1YMZZDUYFE3OR74M" localSheetId="4" hidden="1">#REF!</definedName>
    <definedName name="BExBENN9Z0JJ1YMZZDUYFE3OR74M" localSheetId="8" hidden="1">#REF!</definedName>
    <definedName name="BExBENN9Z0JJ1YMZZDUYFE3OR74M" localSheetId="7" hidden="1">#REF!</definedName>
    <definedName name="BExBENN9Z0JJ1YMZZDUYFE3OR74M" hidden="1">#REF!</definedName>
    <definedName name="BExCQGR4Z3D1E5XRGMT5VWBAFBXW" localSheetId="4" hidden="1">[1]ZQZBC_PLN__04_03_10!#REF!</definedName>
    <definedName name="BExCQGR4Z3D1E5XRGMT5VWBAFBXW" localSheetId="8"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5" hidden="1">#REF!</definedName>
    <definedName name="BExCRYEGVK7KU00YBTX1M0GH26ZC" localSheetId="4" hidden="1">#REF!</definedName>
    <definedName name="BExCRYEGVK7KU00YBTX1M0GH26ZC" localSheetId="8" hidden="1">#REF!</definedName>
    <definedName name="BExCRYEGVK7KU00YBTX1M0GH26ZC" localSheetId="7" hidden="1">#REF!</definedName>
    <definedName name="BExCRYEGVK7KU00YBTX1M0GH26ZC" hidden="1">#REF!</definedName>
    <definedName name="BExCS9SHI3N58U0N2PGEOZ4RH8IF" localSheetId="5" hidden="1">#REF!</definedName>
    <definedName name="BExCS9SHI3N58U0N2PGEOZ4RH8IF" localSheetId="4" hidden="1">#REF!</definedName>
    <definedName name="BExCS9SHI3N58U0N2PGEOZ4RH8IF" localSheetId="8" hidden="1">#REF!</definedName>
    <definedName name="BExCS9SHI3N58U0N2PGEOZ4RH8IF" localSheetId="7" hidden="1">#REF!</definedName>
    <definedName name="BExCS9SHI3N58U0N2PGEOZ4RH8IF" hidden="1">#REF!</definedName>
    <definedName name="BExCSHFJMTBG8TXFAPM1YMJ2C7TB" localSheetId="5" hidden="1">#REF!</definedName>
    <definedName name="BExCSHFJMTBG8TXFAPM1YMJ2C7TB" localSheetId="4" hidden="1">#REF!</definedName>
    <definedName name="BExCSHFJMTBG8TXFAPM1YMJ2C7TB" localSheetId="8" hidden="1">#REF!</definedName>
    <definedName name="BExCSHFJMTBG8TXFAPM1YMJ2C7TB" localSheetId="7" hidden="1">#REF!</definedName>
    <definedName name="BExCSHFJMTBG8TXFAPM1YMJ2C7TB" hidden="1">#REF!</definedName>
    <definedName name="BExCTH8YWODCTNH1ADX45WCZUZ5C" localSheetId="5" hidden="1">#REF!</definedName>
    <definedName name="BExCTH8YWODCTNH1ADX45WCZUZ5C" localSheetId="4" hidden="1">#REF!</definedName>
    <definedName name="BExCTH8YWODCTNH1ADX45WCZUZ5C" localSheetId="8" hidden="1">#REF!</definedName>
    <definedName name="BExCTH8YWODCTNH1ADX45WCZUZ5C" localSheetId="7" hidden="1">#REF!</definedName>
    <definedName name="BExCTH8YWODCTNH1ADX45WCZUZ5C" hidden="1">#REF!</definedName>
    <definedName name="BExCV155OWE7PIVZUK23BXNDWP3Q" localSheetId="5" hidden="1">#REF!</definedName>
    <definedName name="BExCV155OWE7PIVZUK23BXNDWP3Q" localSheetId="4" hidden="1">#REF!</definedName>
    <definedName name="BExCV155OWE7PIVZUK23BXNDWP3Q" localSheetId="8" hidden="1">#REF!</definedName>
    <definedName name="BExCV155OWE7PIVZUK23BXNDWP3Q" localSheetId="7" hidden="1">#REF!</definedName>
    <definedName name="BExCV155OWE7PIVZUK23BXNDWP3Q" hidden="1">#REF!</definedName>
    <definedName name="BExCV3ZMETOSDFFYA3PTQUD7GPJM" localSheetId="5" hidden="1">#REF!</definedName>
    <definedName name="BExCV3ZMETOSDFFYA3PTQUD7GPJM" localSheetId="4" hidden="1">#REF!</definedName>
    <definedName name="BExCV3ZMETOSDFFYA3PTQUD7GPJM" localSheetId="8" hidden="1">#REF!</definedName>
    <definedName name="BExCV3ZMETOSDFFYA3PTQUD7GPJM" localSheetId="7" hidden="1">#REF!</definedName>
    <definedName name="BExCV3ZMETOSDFFYA3PTQUD7GPJM" hidden="1">#REF!</definedName>
    <definedName name="BExCV5N016BKAHGA5WBLU48U1RS3" localSheetId="5" hidden="1">#REF!</definedName>
    <definedName name="BExCV5N016BKAHGA5WBLU48U1RS3" localSheetId="4" hidden="1">#REF!</definedName>
    <definedName name="BExCV5N016BKAHGA5WBLU48U1RS3" localSheetId="8" hidden="1">#REF!</definedName>
    <definedName name="BExCV5N016BKAHGA5WBLU48U1RS3" localSheetId="7" hidden="1">#REF!</definedName>
    <definedName name="BExCV5N016BKAHGA5WBLU48U1RS3" hidden="1">#REF!</definedName>
    <definedName name="BExCVM9RY4KS1QHWHDGY48P399TD" localSheetId="5" hidden="1">#REF!</definedName>
    <definedName name="BExCVM9RY4KS1QHWHDGY48P399TD" localSheetId="4" hidden="1">#REF!</definedName>
    <definedName name="BExCVM9RY4KS1QHWHDGY48P399TD" localSheetId="8" hidden="1">#REF!</definedName>
    <definedName name="BExCVM9RY4KS1QHWHDGY48P399TD" localSheetId="7" hidden="1">#REF!</definedName>
    <definedName name="BExCVM9RY4KS1QHWHDGY48P399TD" hidden="1">#REF!</definedName>
    <definedName name="BExCXT8KYZE7Q8L5Z2LZX96ANYH9" localSheetId="5" hidden="1">#REF!</definedName>
    <definedName name="BExCXT8KYZE7Q8L5Z2LZX96ANYH9" localSheetId="4" hidden="1">#REF!</definedName>
    <definedName name="BExCXT8KYZE7Q8L5Z2LZX96ANYH9" localSheetId="8" hidden="1">#REF!</definedName>
    <definedName name="BExCXT8KYZE7Q8L5Z2LZX96ANYH9" localSheetId="7" hidden="1">#REF!</definedName>
    <definedName name="BExCXT8KYZE7Q8L5Z2LZX96ANYH9" hidden="1">#REF!</definedName>
    <definedName name="BExD0L6V9ZAQ8DYCKUZHD1HCK0R6" localSheetId="5" hidden="1">#REF!</definedName>
    <definedName name="BExD0L6V9ZAQ8DYCKUZHD1HCK0R6" localSheetId="4" hidden="1">#REF!</definedName>
    <definedName name="BExD0L6V9ZAQ8DYCKUZHD1HCK0R6" localSheetId="8" hidden="1">#REF!</definedName>
    <definedName name="BExD0L6V9ZAQ8DYCKUZHD1HCK0R6" localSheetId="7" hidden="1">#REF!</definedName>
    <definedName name="BExD0L6V9ZAQ8DYCKUZHD1HCK0R6" hidden="1">#REF!</definedName>
    <definedName name="BExD0YDM6QOAH0SUN3EB83EKA7JZ" localSheetId="5" hidden="1">#REF!</definedName>
    <definedName name="BExD0YDM6QOAH0SUN3EB83EKA7JZ" localSheetId="4" hidden="1">#REF!</definedName>
    <definedName name="BExD0YDM6QOAH0SUN3EB83EKA7JZ" localSheetId="8" hidden="1">#REF!</definedName>
    <definedName name="BExD0YDM6QOAH0SUN3EB83EKA7JZ" localSheetId="7" hidden="1">#REF!</definedName>
    <definedName name="BExD0YDM6QOAH0SUN3EB83EKA7JZ" hidden="1">#REF!</definedName>
    <definedName name="BExD1TP06FGT18KW5BYXXVZB0NZC" localSheetId="5" hidden="1">#REF!</definedName>
    <definedName name="BExD1TP06FGT18KW5BYXXVZB0NZC" localSheetId="4" hidden="1">#REF!</definedName>
    <definedName name="BExD1TP06FGT18KW5BYXXVZB0NZC" localSheetId="8" hidden="1">#REF!</definedName>
    <definedName name="BExD1TP06FGT18KW5BYXXVZB0NZC" localSheetId="7" hidden="1">#REF!</definedName>
    <definedName name="BExD1TP06FGT18KW5BYXXVZB0NZC" hidden="1">#REF!</definedName>
    <definedName name="BExD23QJNRMXRMQLM98NN33TURL6" localSheetId="5" hidden="1">#REF!</definedName>
    <definedName name="BExD23QJNRMXRMQLM98NN33TURL6" localSheetId="4" hidden="1">#REF!</definedName>
    <definedName name="BExD23QJNRMXRMQLM98NN33TURL6" localSheetId="8" hidden="1">#REF!</definedName>
    <definedName name="BExD23QJNRMXRMQLM98NN33TURL6" localSheetId="7" hidden="1">#REF!</definedName>
    <definedName name="BExD23QJNRMXRMQLM98NN33TURL6" hidden="1">#REF!</definedName>
    <definedName name="BExD2ETTJYF64I3N9P3TP46EW3NG" localSheetId="5" hidden="1">#REF!</definedName>
    <definedName name="BExD2ETTJYF64I3N9P3TP46EW3NG" localSheetId="4" hidden="1">#REF!</definedName>
    <definedName name="BExD2ETTJYF64I3N9P3TP46EW3NG" localSheetId="8" hidden="1">#REF!</definedName>
    <definedName name="BExD2ETTJYF64I3N9P3TP46EW3NG" localSheetId="7" hidden="1">#REF!</definedName>
    <definedName name="BExD2ETTJYF64I3N9P3TP46EW3NG" hidden="1">#REF!</definedName>
    <definedName name="BExD2VWMESKUJL8ZGDBUAQV67D7Q" localSheetId="5" hidden="1">#REF!</definedName>
    <definedName name="BExD2VWMESKUJL8ZGDBUAQV67D7Q" localSheetId="4" hidden="1">#REF!</definedName>
    <definedName name="BExD2VWMESKUJL8ZGDBUAQV67D7Q" localSheetId="8" hidden="1">#REF!</definedName>
    <definedName name="BExD2VWMESKUJL8ZGDBUAQV67D7Q" localSheetId="7" hidden="1">#REF!</definedName>
    <definedName name="BExD2VWMESKUJL8ZGDBUAQV67D7Q" hidden="1">#REF!</definedName>
    <definedName name="BExD3ESDJXZXXBH1F4AJUVK5HPGN" localSheetId="5" hidden="1">#REF!</definedName>
    <definedName name="BExD3ESDJXZXXBH1F4AJUVK5HPGN" localSheetId="4" hidden="1">#REF!</definedName>
    <definedName name="BExD3ESDJXZXXBH1F4AJUVK5HPGN" localSheetId="8" hidden="1">#REF!</definedName>
    <definedName name="BExD3ESDJXZXXBH1F4AJUVK5HPGN" localSheetId="7" hidden="1">#REF!</definedName>
    <definedName name="BExD3ESDJXZXXBH1F4AJUVK5HPGN" hidden="1">#REF!</definedName>
    <definedName name="BExD3KXILJSLO1GNOXBY52GJPVTY" localSheetId="5" hidden="1">#REF!</definedName>
    <definedName name="BExD3KXILJSLO1GNOXBY52GJPVTY" localSheetId="4" hidden="1">#REF!</definedName>
    <definedName name="BExD3KXILJSLO1GNOXBY52GJPVTY" localSheetId="8" hidden="1">#REF!</definedName>
    <definedName name="BExD3KXILJSLO1GNOXBY52GJPVTY" localSheetId="7" hidden="1">#REF!</definedName>
    <definedName name="BExD3KXILJSLO1GNOXBY52GJPVTY" hidden="1">#REF!</definedName>
    <definedName name="BExD3O2VQHMUJ12Y5K7ZJ4UX1FYC" localSheetId="5" hidden="1">#REF!</definedName>
    <definedName name="BExD3O2VQHMUJ12Y5K7ZJ4UX1FYC" localSheetId="4" hidden="1">#REF!</definedName>
    <definedName name="BExD3O2VQHMUJ12Y5K7ZJ4UX1FYC" localSheetId="8" hidden="1">#REF!</definedName>
    <definedName name="BExD3O2VQHMUJ12Y5K7ZJ4UX1FYC" localSheetId="7" hidden="1">#REF!</definedName>
    <definedName name="BExD3O2VQHMUJ12Y5K7ZJ4UX1FYC" hidden="1">#REF!</definedName>
    <definedName name="BExD3ZX46964SM8TAF5PFJHE1X8V" localSheetId="5" hidden="1">#REF!</definedName>
    <definedName name="BExD3ZX46964SM8TAF5PFJHE1X8V" localSheetId="4" hidden="1">#REF!</definedName>
    <definedName name="BExD3ZX46964SM8TAF5PFJHE1X8V" localSheetId="8" hidden="1">#REF!</definedName>
    <definedName name="BExD3ZX46964SM8TAF5PFJHE1X8V" localSheetId="7" hidden="1">#REF!</definedName>
    <definedName name="BExD3ZX46964SM8TAF5PFJHE1X8V" hidden="1">#REF!</definedName>
    <definedName name="BExD4NAKCGI0A97E382ZDPX0UYWK" localSheetId="5" hidden="1">#REF!</definedName>
    <definedName name="BExD4NAKCGI0A97E382ZDPX0UYWK" localSheetId="4" hidden="1">#REF!</definedName>
    <definedName name="BExD4NAKCGI0A97E382ZDPX0UYWK" localSheetId="8" hidden="1">#REF!</definedName>
    <definedName name="BExD4NAKCGI0A97E382ZDPX0UYWK" localSheetId="7" hidden="1">#REF!</definedName>
    <definedName name="BExD4NAKCGI0A97E382ZDPX0UYWK" hidden="1">#REF!</definedName>
    <definedName name="BExD5FBB7KCQQLQDGVGVASJKNVTS" localSheetId="5" hidden="1">#REF!</definedName>
    <definedName name="BExD5FBB7KCQQLQDGVGVASJKNVTS" localSheetId="4" hidden="1">#REF!</definedName>
    <definedName name="BExD5FBB7KCQQLQDGVGVASJKNVTS" localSheetId="8" hidden="1">#REF!</definedName>
    <definedName name="BExD5FBB7KCQQLQDGVGVASJKNVTS" localSheetId="7" hidden="1">#REF!</definedName>
    <definedName name="BExD5FBB7KCQQLQDGVGVASJKNVTS" hidden="1">#REF!</definedName>
    <definedName name="BExD74LQMOBXLBZOAA3JSIKTP1I3" localSheetId="5" hidden="1">#REF!</definedName>
    <definedName name="BExD74LQMOBXLBZOAA3JSIKTP1I3" localSheetId="4" hidden="1">#REF!</definedName>
    <definedName name="BExD74LQMOBXLBZOAA3JSIKTP1I3" localSheetId="8" hidden="1">#REF!</definedName>
    <definedName name="BExD74LQMOBXLBZOAA3JSIKTP1I3" localSheetId="7" hidden="1">#REF!</definedName>
    <definedName name="BExD74LQMOBXLBZOAA3JSIKTP1I3" hidden="1">#REF!</definedName>
    <definedName name="BExD7XJ00CUN1NP0Q2FUR4KBFTZG" localSheetId="5" hidden="1">#REF!</definedName>
    <definedName name="BExD7XJ00CUN1NP0Q2FUR4KBFTZG" localSheetId="4" hidden="1">#REF!</definedName>
    <definedName name="BExD7XJ00CUN1NP0Q2FUR4KBFTZG" localSheetId="8" hidden="1">#REF!</definedName>
    <definedName name="BExD7XJ00CUN1NP0Q2FUR4KBFTZG" localSheetId="7" hidden="1">#REF!</definedName>
    <definedName name="BExD7XJ00CUN1NP0Q2FUR4KBFTZG" hidden="1">#REF!</definedName>
    <definedName name="BExD9FX2QXLTBF9PYSSKEWXA1I61" localSheetId="5" hidden="1">#REF!</definedName>
    <definedName name="BExD9FX2QXLTBF9PYSSKEWXA1I61" localSheetId="4" hidden="1">#REF!</definedName>
    <definedName name="BExD9FX2QXLTBF9PYSSKEWXA1I61" localSheetId="8" hidden="1">#REF!</definedName>
    <definedName name="BExD9FX2QXLTBF9PYSSKEWXA1I61" localSheetId="7" hidden="1">#REF!</definedName>
    <definedName name="BExD9FX2QXLTBF9PYSSKEWXA1I61" hidden="1">#REF!</definedName>
    <definedName name="BExDAKZAX8R6L0QCZSZ72YS114XS" localSheetId="5" hidden="1">#REF!</definedName>
    <definedName name="BExDAKZAX8R6L0QCZSZ72YS114XS" localSheetId="4" hidden="1">#REF!</definedName>
    <definedName name="BExDAKZAX8R6L0QCZSZ72YS114XS" localSheetId="8" hidden="1">#REF!</definedName>
    <definedName name="BExDAKZAX8R6L0QCZSZ72YS114XS" localSheetId="7" hidden="1">#REF!</definedName>
    <definedName name="BExDAKZAX8R6L0QCZSZ72YS114XS" hidden="1">#REF!</definedName>
    <definedName name="BExDATTNCV0F68Y5PK3GMRSXBEPR" localSheetId="5" hidden="1">#REF!</definedName>
    <definedName name="BExDATTNCV0F68Y5PK3GMRSXBEPR" localSheetId="4" hidden="1">#REF!</definedName>
    <definedName name="BExDATTNCV0F68Y5PK3GMRSXBEPR" localSheetId="8" hidden="1">#REF!</definedName>
    <definedName name="BExDATTNCV0F68Y5PK3GMRSXBEPR" localSheetId="7" hidden="1">#REF!</definedName>
    <definedName name="BExDATTNCV0F68Y5PK3GMRSXBEPR" hidden="1">#REF!</definedName>
    <definedName name="BExEPC15P2REPF88BIEY2UMCP9GM" localSheetId="5" hidden="1">#REF!</definedName>
    <definedName name="BExEPC15P2REPF88BIEY2UMCP9GM" localSheetId="4" hidden="1">#REF!</definedName>
    <definedName name="BExEPC15P2REPF88BIEY2UMCP9GM" localSheetId="8" hidden="1">#REF!</definedName>
    <definedName name="BExEPC15P2REPF88BIEY2UMCP9GM" localSheetId="7" hidden="1">#REF!</definedName>
    <definedName name="BExEPC15P2REPF88BIEY2UMCP9GM" hidden="1">#REF!</definedName>
    <definedName name="BExEPEVPYN0G39HQ3DU1M85J9MER" localSheetId="5" hidden="1">#REF!</definedName>
    <definedName name="BExEPEVPYN0G39HQ3DU1M85J9MER" localSheetId="4" hidden="1">#REF!</definedName>
    <definedName name="BExEPEVPYN0G39HQ3DU1M85J9MER" localSheetId="8" hidden="1">#REF!</definedName>
    <definedName name="BExEPEVPYN0G39HQ3DU1M85J9MER" localSheetId="7" hidden="1">#REF!</definedName>
    <definedName name="BExEPEVPYN0G39HQ3DU1M85J9MER" hidden="1">#REF!</definedName>
    <definedName name="BExEQEJPDDC0SUQQHSBVHX1VETKU" localSheetId="5" hidden="1">#REF!</definedName>
    <definedName name="BExEQEJPDDC0SUQQHSBVHX1VETKU" localSheetId="4" hidden="1">#REF!</definedName>
    <definedName name="BExEQEJPDDC0SUQQHSBVHX1VETKU" localSheetId="8" hidden="1">#REF!</definedName>
    <definedName name="BExEQEJPDDC0SUQQHSBVHX1VETKU" localSheetId="7" hidden="1">#REF!</definedName>
    <definedName name="BExEQEJPDDC0SUQQHSBVHX1VETKU" hidden="1">#REF!</definedName>
    <definedName name="BExEQJ1K3Q7LOLBHHKVOZD6EXF1U" localSheetId="5" hidden="1">#REF!</definedName>
    <definedName name="BExEQJ1K3Q7LOLBHHKVOZD6EXF1U" localSheetId="4" hidden="1">#REF!</definedName>
    <definedName name="BExEQJ1K3Q7LOLBHHKVOZD6EXF1U" localSheetId="8" hidden="1">#REF!</definedName>
    <definedName name="BExEQJ1K3Q7LOLBHHKVOZD6EXF1U" localSheetId="7" hidden="1">#REF!</definedName>
    <definedName name="BExEQJ1K3Q7LOLBHHKVOZD6EXF1U" hidden="1">#REF!</definedName>
    <definedName name="BExEQUFDXWZN9ROGQISKH4SDFZYX" localSheetId="5" hidden="1">#REF!</definedName>
    <definedName name="BExEQUFDXWZN9ROGQISKH4SDFZYX" localSheetId="4" hidden="1">#REF!</definedName>
    <definedName name="BExEQUFDXWZN9ROGQISKH4SDFZYX" localSheetId="8" hidden="1">#REF!</definedName>
    <definedName name="BExEQUFDXWZN9ROGQISKH4SDFZYX" localSheetId="7" hidden="1">#REF!</definedName>
    <definedName name="BExEQUFDXWZN9ROGQISKH4SDFZYX" hidden="1">#REF!</definedName>
    <definedName name="BExER57UU183X1RFWKP1BH49FEJE" localSheetId="5" hidden="1">#REF!</definedName>
    <definedName name="BExER57UU183X1RFWKP1BH49FEJE" localSheetId="4" hidden="1">#REF!</definedName>
    <definedName name="BExER57UU183X1RFWKP1BH49FEJE" localSheetId="8" hidden="1">#REF!</definedName>
    <definedName name="BExER57UU183X1RFWKP1BH49FEJE" localSheetId="7" hidden="1">#REF!</definedName>
    <definedName name="BExER57UU183X1RFWKP1BH49FEJE" hidden="1">#REF!</definedName>
    <definedName name="BExET2WCLE0DG23ZOO35V56ZWFE0" localSheetId="5" hidden="1">#REF!</definedName>
    <definedName name="BExET2WCLE0DG23ZOO35V56ZWFE0" localSheetId="4" hidden="1">#REF!</definedName>
    <definedName name="BExET2WCLE0DG23ZOO35V56ZWFE0" localSheetId="8" hidden="1">#REF!</definedName>
    <definedName name="BExET2WCLE0DG23ZOO35V56ZWFE0" localSheetId="7" hidden="1">#REF!</definedName>
    <definedName name="BExET2WCLE0DG23ZOO35V56ZWFE0" hidden="1">#REF!</definedName>
    <definedName name="BExET7ZSNZQOBO7Y3I86YBBZQCHH" localSheetId="5" hidden="1">#REF!</definedName>
    <definedName name="BExET7ZSNZQOBO7Y3I86YBBZQCHH" localSheetId="4" hidden="1">#REF!</definedName>
    <definedName name="BExET7ZSNZQOBO7Y3I86YBBZQCHH" localSheetId="8" hidden="1">#REF!</definedName>
    <definedName name="BExET7ZSNZQOBO7Y3I86YBBZQCHH" localSheetId="7" hidden="1">#REF!</definedName>
    <definedName name="BExET7ZSNZQOBO7Y3I86YBBZQCHH" hidden="1">#REF!</definedName>
    <definedName name="BExETQVI3OYIOG4I10N5MR6Q532N" localSheetId="5" hidden="1">#REF!</definedName>
    <definedName name="BExETQVI3OYIOG4I10N5MR6Q532N" localSheetId="4" hidden="1">#REF!</definedName>
    <definedName name="BExETQVI3OYIOG4I10N5MR6Q532N" localSheetId="8" hidden="1">#REF!</definedName>
    <definedName name="BExETQVI3OYIOG4I10N5MR6Q532N" localSheetId="7" hidden="1">#REF!</definedName>
    <definedName name="BExETQVI3OYIOG4I10N5MR6Q532N" hidden="1">#REF!</definedName>
    <definedName name="BExETVO4QFP3S410LJIEWIHYDHOU" localSheetId="5" hidden="1">#REF!</definedName>
    <definedName name="BExETVO4QFP3S410LJIEWIHYDHOU" localSheetId="4" hidden="1">#REF!</definedName>
    <definedName name="BExETVO4QFP3S410LJIEWIHYDHOU" localSheetId="8" hidden="1">#REF!</definedName>
    <definedName name="BExETVO4QFP3S410LJIEWIHYDHOU" localSheetId="7" hidden="1">#REF!</definedName>
    <definedName name="BExETVO4QFP3S410LJIEWIHYDHOU" hidden="1">#REF!</definedName>
    <definedName name="BExEUNJKP9A47DKEHQJLAJH3BZP5" localSheetId="5" hidden="1">#REF!</definedName>
    <definedName name="BExEUNJKP9A47DKEHQJLAJH3BZP5" localSheetId="4" hidden="1">#REF!</definedName>
    <definedName name="BExEUNJKP9A47DKEHQJLAJH3BZP5" localSheetId="8" hidden="1">#REF!</definedName>
    <definedName name="BExEUNJKP9A47DKEHQJLAJH3BZP5" localSheetId="7" hidden="1">#REF!</definedName>
    <definedName name="BExEUNJKP9A47DKEHQJLAJH3BZP5" hidden="1">#REF!</definedName>
    <definedName name="BExEV7BIXY0PNBZD7CP4KPCKXYBN" localSheetId="5" hidden="1">#REF!</definedName>
    <definedName name="BExEV7BIXY0PNBZD7CP4KPCKXYBN" localSheetId="4" hidden="1">#REF!</definedName>
    <definedName name="BExEV7BIXY0PNBZD7CP4KPCKXYBN" localSheetId="8" hidden="1">#REF!</definedName>
    <definedName name="BExEV7BIXY0PNBZD7CP4KPCKXYBN" localSheetId="7" hidden="1">#REF!</definedName>
    <definedName name="BExEV7BIXY0PNBZD7CP4KPCKXYBN" hidden="1">#REF!</definedName>
    <definedName name="BExEWAA7JPZT6S8NDDQAF91HY7P7" localSheetId="5" hidden="1">#REF!</definedName>
    <definedName name="BExEWAA7JPZT6S8NDDQAF91HY7P7" localSheetId="4" hidden="1">#REF!</definedName>
    <definedName name="BExEWAA7JPZT6S8NDDQAF91HY7P7" localSheetId="8" hidden="1">#REF!</definedName>
    <definedName name="BExEWAA7JPZT6S8NDDQAF91HY7P7" localSheetId="7" hidden="1">#REF!</definedName>
    <definedName name="BExEWAA7JPZT6S8NDDQAF91HY7P7" hidden="1">#REF!</definedName>
    <definedName name="BExEX25N6632Q2U1DH066VVMMAGN" localSheetId="5" hidden="1">#REF!</definedName>
    <definedName name="BExEX25N6632Q2U1DH066VVMMAGN" localSheetId="4" hidden="1">#REF!</definedName>
    <definedName name="BExEX25N6632Q2U1DH066VVMMAGN" localSheetId="8" hidden="1">#REF!</definedName>
    <definedName name="BExEX25N6632Q2U1DH066VVMMAGN" localSheetId="7" hidden="1">#REF!</definedName>
    <definedName name="BExEX25N6632Q2U1DH066VVMMAGN" hidden="1">#REF!</definedName>
    <definedName name="BExEY7IFW8RTSNNV3FHHYEO5H0AE" localSheetId="5" hidden="1">#REF!</definedName>
    <definedName name="BExEY7IFW8RTSNNV3FHHYEO5H0AE" localSheetId="4" hidden="1">#REF!</definedName>
    <definedName name="BExEY7IFW8RTSNNV3FHHYEO5H0AE" localSheetId="8" hidden="1">#REF!</definedName>
    <definedName name="BExEY7IFW8RTSNNV3FHHYEO5H0AE" localSheetId="7" hidden="1">#REF!</definedName>
    <definedName name="BExEY7IFW8RTSNNV3FHHYEO5H0AE" hidden="1">#REF!</definedName>
    <definedName name="BExF0MKRZGF4F706JCNS1KIYEVDX" localSheetId="5" hidden="1">#REF!</definedName>
    <definedName name="BExF0MKRZGF4F706JCNS1KIYEVDX" localSheetId="4" hidden="1">#REF!</definedName>
    <definedName name="BExF0MKRZGF4F706JCNS1KIYEVDX" localSheetId="8" hidden="1">#REF!</definedName>
    <definedName name="BExF0MKRZGF4F706JCNS1KIYEVDX" localSheetId="7" hidden="1">#REF!</definedName>
    <definedName name="BExF0MKRZGF4F706JCNS1KIYEVDX" hidden="1">#REF!</definedName>
    <definedName name="BExF14K5R2H1H9JV0N6DBLHUIIKD" localSheetId="5" hidden="1">#REF!</definedName>
    <definedName name="BExF14K5R2H1H9JV0N6DBLHUIIKD" localSheetId="4" hidden="1">#REF!</definedName>
    <definedName name="BExF14K5R2H1H9JV0N6DBLHUIIKD" localSheetId="8" hidden="1">#REF!</definedName>
    <definedName name="BExF14K5R2H1H9JV0N6DBLHUIIKD" localSheetId="7" hidden="1">#REF!</definedName>
    <definedName name="BExF14K5R2H1H9JV0N6DBLHUIIKD" hidden="1">#REF!</definedName>
    <definedName name="BExF1TVSQQHB0Z0I0TL2ZLVCDE50" localSheetId="5" hidden="1">#REF!</definedName>
    <definedName name="BExF1TVSQQHB0Z0I0TL2ZLVCDE50" localSheetId="4" hidden="1">#REF!</definedName>
    <definedName name="BExF1TVSQQHB0Z0I0TL2ZLVCDE50" localSheetId="8" hidden="1">#REF!</definedName>
    <definedName name="BExF1TVSQQHB0Z0I0TL2ZLVCDE50" localSheetId="7" hidden="1">#REF!</definedName>
    <definedName name="BExF1TVSQQHB0Z0I0TL2ZLVCDE50" hidden="1">#REF!</definedName>
    <definedName name="BExF3LPZ4VPJKH07FJC9FE74ZN6K" localSheetId="5" hidden="1">#REF!</definedName>
    <definedName name="BExF3LPZ4VPJKH07FJC9FE74ZN6K" localSheetId="4" hidden="1">#REF!</definedName>
    <definedName name="BExF3LPZ4VPJKH07FJC9FE74ZN6K" localSheetId="8" hidden="1">#REF!</definedName>
    <definedName name="BExF3LPZ4VPJKH07FJC9FE74ZN6K" localSheetId="7" hidden="1">#REF!</definedName>
    <definedName name="BExF3LPZ4VPJKH07FJC9FE74ZN6K" hidden="1">#REF!</definedName>
    <definedName name="BExF4C3AU5TU7WPX9SVGYD0WUAI2" localSheetId="5" hidden="1">#REF!</definedName>
    <definedName name="BExF4C3AU5TU7WPX9SVGYD0WUAI2" localSheetId="4" hidden="1">#REF!</definedName>
    <definedName name="BExF4C3AU5TU7WPX9SVGYD0WUAI2" localSheetId="8" hidden="1">#REF!</definedName>
    <definedName name="BExF4C3AU5TU7WPX9SVGYD0WUAI2" localSheetId="7" hidden="1">#REF!</definedName>
    <definedName name="BExF4C3AU5TU7WPX9SVGYD0WUAI2" hidden="1">#REF!</definedName>
    <definedName name="BExF4MVQLYANEICBT7GH7RGV15G6" localSheetId="5" hidden="1">#REF!</definedName>
    <definedName name="BExF4MVQLYANEICBT7GH7RGV15G6" localSheetId="4" hidden="1">#REF!</definedName>
    <definedName name="BExF4MVQLYANEICBT7GH7RGV15G6" localSheetId="8" hidden="1">#REF!</definedName>
    <definedName name="BExF4MVQLYANEICBT7GH7RGV15G6" localSheetId="7" hidden="1">#REF!</definedName>
    <definedName name="BExF4MVQLYANEICBT7GH7RGV15G6" hidden="1">#REF!</definedName>
    <definedName name="BExF54EZT3FMJ79XYOCGA3DVLRAP" localSheetId="5" hidden="1">#REF!</definedName>
    <definedName name="BExF54EZT3FMJ79XYOCGA3DVLRAP" localSheetId="4" hidden="1">#REF!</definedName>
    <definedName name="BExF54EZT3FMJ79XYOCGA3DVLRAP" localSheetId="8" hidden="1">#REF!</definedName>
    <definedName name="BExF54EZT3FMJ79XYOCGA3DVLRAP" localSheetId="7" hidden="1">#REF!</definedName>
    <definedName name="BExF54EZT3FMJ79XYOCGA3DVLRAP" hidden="1">#REF!</definedName>
    <definedName name="BExF5OSJPJUHOBH5UO519MS5FV6M" localSheetId="5" hidden="1">#REF!</definedName>
    <definedName name="BExF5OSJPJUHOBH5UO519MS5FV6M" localSheetId="4" hidden="1">#REF!</definedName>
    <definedName name="BExF5OSJPJUHOBH5UO519MS5FV6M" localSheetId="8" hidden="1">#REF!</definedName>
    <definedName name="BExF5OSJPJUHOBH5UO519MS5FV6M" localSheetId="7" hidden="1">#REF!</definedName>
    <definedName name="BExF5OSJPJUHOBH5UO519MS5FV6M" hidden="1">#REF!</definedName>
    <definedName name="BExF6N3V8FNSQJC6A6MCF03ZAA5W" localSheetId="5" hidden="1">#REF!</definedName>
    <definedName name="BExF6N3V8FNSQJC6A6MCF03ZAA5W" localSheetId="4" hidden="1">#REF!</definedName>
    <definedName name="BExF6N3V8FNSQJC6A6MCF03ZAA5W" localSheetId="8" hidden="1">#REF!</definedName>
    <definedName name="BExF6N3V8FNSQJC6A6MCF03ZAA5W" localSheetId="7" hidden="1">#REF!</definedName>
    <definedName name="BExF6N3V8FNSQJC6A6MCF03ZAA5W" hidden="1">#REF!</definedName>
    <definedName name="BExF78ORD51H2LCFAQWCLGK8FBM1" localSheetId="5" hidden="1">#REF!</definedName>
    <definedName name="BExF78ORD51H2LCFAQWCLGK8FBM1" localSheetId="4" hidden="1">#REF!</definedName>
    <definedName name="BExF78ORD51H2LCFAQWCLGK8FBM1" localSheetId="8" hidden="1">#REF!</definedName>
    <definedName name="BExF78ORD51H2LCFAQWCLGK8FBM1" localSheetId="7" hidden="1">#REF!</definedName>
    <definedName name="BExF78ORD51H2LCFAQWCLGK8FBM1" hidden="1">#REF!</definedName>
    <definedName name="BExF8C8YV94YAIMXCKIUOWNQNRBC" localSheetId="5" hidden="1">#REF!</definedName>
    <definedName name="BExF8C8YV94YAIMXCKIUOWNQNRBC" localSheetId="4" hidden="1">#REF!</definedName>
    <definedName name="BExF8C8YV94YAIMXCKIUOWNQNRBC" localSheetId="8" hidden="1">#REF!</definedName>
    <definedName name="BExF8C8YV94YAIMXCKIUOWNQNRBC" localSheetId="7" hidden="1">#REF!</definedName>
    <definedName name="BExF8C8YV94YAIMXCKIUOWNQNRBC" hidden="1">#REF!</definedName>
    <definedName name="BExGL6IPXDOHQ1LB2D3GZXKLLB4P" localSheetId="5" hidden="1">#REF!</definedName>
    <definedName name="BExGL6IPXDOHQ1LB2D3GZXKLLB4P" localSheetId="4" hidden="1">#REF!</definedName>
    <definedName name="BExGL6IPXDOHQ1LB2D3GZXKLLB4P" localSheetId="8" hidden="1">#REF!</definedName>
    <definedName name="BExGL6IPXDOHQ1LB2D3GZXKLLB4P" localSheetId="7" hidden="1">#REF!</definedName>
    <definedName name="BExGL6IPXDOHQ1LB2D3GZXKLLB4P" hidden="1">#REF!</definedName>
    <definedName name="BExGMC6GO2W9TXUG7N8LXR0L17CZ" localSheetId="5" hidden="1">#REF!</definedName>
    <definedName name="BExGMC6GO2W9TXUG7N8LXR0L17CZ" localSheetId="4" hidden="1">#REF!</definedName>
    <definedName name="BExGMC6GO2W9TXUG7N8LXR0L17CZ" localSheetId="8" hidden="1">#REF!</definedName>
    <definedName name="BExGMC6GO2W9TXUG7N8LXR0L17CZ" localSheetId="7" hidden="1">#REF!</definedName>
    <definedName name="BExGMC6GO2W9TXUG7N8LXR0L17CZ" hidden="1">#REF!</definedName>
    <definedName name="BExGMP2FJRFW3IHF713S83MUNO63" localSheetId="5" hidden="1">#REF!</definedName>
    <definedName name="BExGMP2FJRFW3IHF713S83MUNO63" localSheetId="4" hidden="1">#REF!</definedName>
    <definedName name="BExGMP2FJRFW3IHF713S83MUNO63" localSheetId="8" hidden="1">#REF!</definedName>
    <definedName name="BExGMP2FJRFW3IHF713S83MUNO63" localSheetId="7" hidden="1">#REF!</definedName>
    <definedName name="BExGMP2FJRFW3IHF713S83MUNO63" hidden="1">#REF!</definedName>
    <definedName name="BExGPTLP106PIE3TKA2163916WPX" localSheetId="5" hidden="1">#REF!</definedName>
    <definedName name="BExGPTLP106PIE3TKA2163916WPX" localSheetId="4" hidden="1">#REF!</definedName>
    <definedName name="BExGPTLP106PIE3TKA2163916WPX" localSheetId="8" hidden="1">#REF!</definedName>
    <definedName name="BExGPTLP106PIE3TKA2163916WPX" localSheetId="7" hidden="1">#REF!</definedName>
    <definedName name="BExGPTLP106PIE3TKA2163916WPX" hidden="1">#REF!</definedName>
    <definedName name="BExGQ9SCA2OJYNB1N6WEQ2UEK5TX" localSheetId="5" hidden="1">#REF!</definedName>
    <definedName name="BExGQ9SCA2OJYNB1N6WEQ2UEK5TX" localSheetId="4" hidden="1">#REF!</definedName>
    <definedName name="BExGQ9SCA2OJYNB1N6WEQ2UEK5TX" localSheetId="8" hidden="1">#REF!</definedName>
    <definedName name="BExGQ9SCA2OJYNB1N6WEQ2UEK5TX" localSheetId="7" hidden="1">#REF!</definedName>
    <definedName name="BExGQ9SCA2OJYNB1N6WEQ2UEK5TX" hidden="1">#REF!</definedName>
    <definedName name="BExGQJTX2KEG6KNLHJUI6XXVYUAP" localSheetId="5" hidden="1">#REF!</definedName>
    <definedName name="BExGQJTX2KEG6KNLHJUI6XXVYUAP" localSheetId="4" hidden="1">#REF!</definedName>
    <definedName name="BExGQJTX2KEG6KNLHJUI6XXVYUAP" localSheetId="8" hidden="1">#REF!</definedName>
    <definedName name="BExGQJTX2KEG6KNLHJUI6XXVYUAP" localSheetId="7" hidden="1">#REF!</definedName>
    <definedName name="BExGQJTX2KEG6KNLHJUI6XXVYUAP" hidden="1">#REF!</definedName>
    <definedName name="BExGR9WETFADNTMJ20GHNAJ1F7GF" localSheetId="5" hidden="1">#REF!</definedName>
    <definedName name="BExGR9WETFADNTMJ20GHNAJ1F7GF" localSheetId="4" hidden="1">#REF!</definedName>
    <definedName name="BExGR9WETFADNTMJ20GHNAJ1F7GF" localSheetId="8" hidden="1">#REF!</definedName>
    <definedName name="BExGR9WETFADNTMJ20GHNAJ1F7GF" localSheetId="7" hidden="1">#REF!</definedName>
    <definedName name="BExGR9WETFADNTMJ20GHNAJ1F7GF" hidden="1">#REF!</definedName>
    <definedName name="BExGRTOI9X3XYYD89XDEAVZ9OJYR" localSheetId="5" hidden="1">#REF!</definedName>
    <definedName name="BExGRTOI9X3XYYD89XDEAVZ9OJYR" localSheetId="4" hidden="1">#REF!</definedName>
    <definedName name="BExGRTOI9X3XYYD89XDEAVZ9OJYR" localSheetId="8" hidden="1">#REF!</definedName>
    <definedName name="BExGRTOI9X3XYYD89XDEAVZ9OJYR" localSheetId="7" hidden="1">#REF!</definedName>
    <definedName name="BExGRTOI9X3XYYD89XDEAVZ9OJYR" hidden="1">#REF!</definedName>
    <definedName name="BExGTEMEB67U5UI9VJ04JZCOEFXF" localSheetId="5" hidden="1">#REF!</definedName>
    <definedName name="BExGTEMEB67U5UI9VJ04JZCOEFXF" localSheetId="4" hidden="1">#REF!</definedName>
    <definedName name="BExGTEMEB67U5UI9VJ04JZCOEFXF" localSheetId="8" hidden="1">#REF!</definedName>
    <definedName name="BExGTEMEB67U5UI9VJ04JZCOEFXF" localSheetId="7" hidden="1">#REF!</definedName>
    <definedName name="BExGTEMEB67U5UI9VJ04JZCOEFXF" hidden="1">#REF!</definedName>
    <definedName name="BExGU4ZW66RINTPSA4PIO5Q6IMM1" localSheetId="5" hidden="1">#REF!</definedName>
    <definedName name="BExGU4ZW66RINTPSA4PIO5Q6IMM1" localSheetId="4" hidden="1">#REF!</definedName>
    <definedName name="BExGU4ZW66RINTPSA4PIO5Q6IMM1" localSheetId="8" hidden="1">#REF!</definedName>
    <definedName name="BExGU4ZW66RINTPSA4PIO5Q6IMM1" localSheetId="7" hidden="1">#REF!</definedName>
    <definedName name="BExGU4ZW66RINTPSA4PIO5Q6IMM1" hidden="1">#REF!</definedName>
    <definedName name="BExGUGU5SMJJAKC62NZE6ZCQR2QY" localSheetId="5" hidden="1">#REF!</definedName>
    <definedName name="BExGUGU5SMJJAKC62NZE6ZCQR2QY" localSheetId="4" hidden="1">#REF!</definedName>
    <definedName name="BExGUGU5SMJJAKC62NZE6ZCQR2QY" localSheetId="8" hidden="1">#REF!</definedName>
    <definedName name="BExGUGU5SMJJAKC62NZE6ZCQR2QY" localSheetId="7" hidden="1">#REF!</definedName>
    <definedName name="BExGUGU5SMJJAKC62NZE6ZCQR2QY" hidden="1">#REF!</definedName>
    <definedName name="BExGV7NSHPKQEYFH3A6ADICPV7J3" localSheetId="5" hidden="1">#REF!</definedName>
    <definedName name="BExGV7NSHPKQEYFH3A6ADICPV7J3" localSheetId="4" hidden="1">#REF!</definedName>
    <definedName name="BExGV7NSHPKQEYFH3A6ADICPV7J3" localSheetId="8" hidden="1">#REF!</definedName>
    <definedName name="BExGV7NSHPKQEYFH3A6ADICPV7J3" localSheetId="7" hidden="1">#REF!</definedName>
    <definedName name="BExGV7NSHPKQEYFH3A6ADICPV7J3" hidden="1">#REF!</definedName>
    <definedName name="BExGX750HSKAL5M99Y0IC32NWEH5" localSheetId="5" hidden="1">#REF!</definedName>
    <definedName name="BExGX750HSKAL5M99Y0IC32NWEH5" localSheetId="4" hidden="1">#REF!</definedName>
    <definedName name="BExGX750HSKAL5M99Y0IC32NWEH5" localSheetId="8" hidden="1">#REF!</definedName>
    <definedName name="BExGX750HSKAL5M99Y0IC32NWEH5" localSheetId="7" hidden="1">#REF!</definedName>
    <definedName name="BExGX750HSKAL5M99Y0IC32NWEH5" hidden="1">#REF!</definedName>
    <definedName name="BExGYY2ONE6WQ2Y2VQKX8XVVYJ6Y" localSheetId="5" hidden="1">#REF!</definedName>
    <definedName name="BExGYY2ONE6WQ2Y2VQKX8XVVYJ6Y" localSheetId="4" hidden="1">#REF!</definedName>
    <definedName name="BExGYY2ONE6WQ2Y2VQKX8XVVYJ6Y" localSheetId="8" hidden="1">#REF!</definedName>
    <definedName name="BExGYY2ONE6WQ2Y2VQKX8XVVYJ6Y" localSheetId="7" hidden="1">#REF!</definedName>
    <definedName name="BExGYY2ONE6WQ2Y2VQKX8XVVYJ6Y" hidden="1">#REF!</definedName>
    <definedName name="BExGZ2KIBCFCQQM8SVEARX84ALTB" localSheetId="5" hidden="1">#REF!</definedName>
    <definedName name="BExGZ2KIBCFCQQM8SVEARX84ALTB" localSheetId="4" hidden="1">#REF!</definedName>
    <definedName name="BExGZ2KIBCFCQQM8SVEARX84ALTB" localSheetId="8" hidden="1">#REF!</definedName>
    <definedName name="BExGZ2KIBCFCQQM8SVEARX84ALTB" localSheetId="7" hidden="1">#REF!</definedName>
    <definedName name="BExGZ2KIBCFCQQM8SVEARX84ALTB" hidden="1">#REF!</definedName>
    <definedName name="BExH05ZAO58KEEBYEVQXU5JLP0LH" localSheetId="5" hidden="1">#REF!</definedName>
    <definedName name="BExH05ZAO58KEEBYEVQXU5JLP0LH" localSheetId="4" hidden="1">#REF!</definedName>
    <definedName name="BExH05ZAO58KEEBYEVQXU5JLP0LH" localSheetId="8" hidden="1">#REF!</definedName>
    <definedName name="BExH05ZAO58KEEBYEVQXU5JLP0LH" localSheetId="7" hidden="1">#REF!</definedName>
    <definedName name="BExH05ZAO58KEEBYEVQXU5JLP0LH" hidden="1">#REF!</definedName>
    <definedName name="BExH0ETHUGLBXBWZPRRWL8IVCYIJ" localSheetId="5" hidden="1">#REF!</definedName>
    <definedName name="BExH0ETHUGLBXBWZPRRWL8IVCYIJ" localSheetId="4" hidden="1">#REF!</definedName>
    <definedName name="BExH0ETHUGLBXBWZPRRWL8IVCYIJ" localSheetId="8" hidden="1">#REF!</definedName>
    <definedName name="BExH0ETHUGLBXBWZPRRWL8IVCYIJ" localSheetId="7" hidden="1">#REF!</definedName>
    <definedName name="BExH0ETHUGLBXBWZPRRWL8IVCYIJ" hidden="1">#REF!</definedName>
    <definedName name="BExH1JKW7W9AQEV1383HV6JKL8VK" localSheetId="5" hidden="1">#REF!</definedName>
    <definedName name="BExH1JKW7W9AQEV1383HV6JKL8VK" localSheetId="4" hidden="1">#REF!</definedName>
    <definedName name="BExH1JKW7W9AQEV1383HV6JKL8VK" localSheetId="8" hidden="1">#REF!</definedName>
    <definedName name="BExH1JKW7W9AQEV1383HV6JKL8VK" localSheetId="7" hidden="1">#REF!</definedName>
    <definedName name="BExH1JKW7W9AQEV1383HV6JKL8VK" hidden="1">#REF!</definedName>
    <definedName name="BExH1OIU3XT4H0UBC9WIAPBQ4Z2L" localSheetId="5" hidden="1">#REF!</definedName>
    <definedName name="BExH1OIU3XT4H0UBC9WIAPBQ4Z2L" localSheetId="4" hidden="1">#REF!</definedName>
    <definedName name="BExH1OIU3XT4H0UBC9WIAPBQ4Z2L" localSheetId="8" hidden="1">#REF!</definedName>
    <definedName name="BExH1OIU3XT4H0UBC9WIAPBQ4Z2L" localSheetId="7" hidden="1">#REF!</definedName>
    <definedName name="BExH1OIU3XT4H0UBC9WIAPBQ4Z2L" hidden="1">#REF!</definedName>
    <definedName name="BExH2SU3WWM0HRFZNQFCAR46PYGF" localSheetId="5" hidden="1">#REF!</definedName>
    <definedName name="BExH2SU3WWM0HRFZNQFCAR46PYGF" localSheetId="4" hidden="1">#REF!</definedName>
    <definedName name="BExH2SU3WWM0HRFZNQFCAR46PYGF" localSheetId="8" hidden="1">#REF!</definedName>
    <definedName name="BExH2SU3WWM0HRFZNQFCAR46PYGF" localSheetId="7" hidden="1">#REF!</definedName>
    <definedName name="BExH2SU3WWM0HRFZNQFCAR46PYGF" hidden="1">#REF!</definedName>
    <definedName name="BExH372KPBADCDAILORTD8CH2MPU" localSheetId="5" hidden="1">#REF!</definedName>
    <definedName name="BExH372KPBADCDAILORTD8CH2MPU" localSheetId="4" hidden="1">#REF!</definedName>
    <definedName name="BExH372KPBADCDAILORTD8CH2MPU" localSheetId="8" hidden="1">#REF!</definedName>
    <definedName name="BExH372KPBADCDAILORTD8CH2MPU" localSheetId="7" hidden="1">#REF!</definedName>
    <definedName name="BExH372KPBADCDAILORTD8CH2MPU" hidden="1">#REF!</definedName>
    <definedName name="BExIGAXL27FGCA1ZIATR39XQ7AR3" localSheetId="5" hidden="1">#REF!</definedName>
    <definedName name="BExIGAXL27FGCA1ZIATR39XQ7AR3" localSheetId="4" hidden="1">#REF!</definedName>
    <definedName name="BExIGAXL27FGCA1ZIATR39XQ7AR3" localSheetId="8" hidden="1">#REF!</definedName>
    <definedName name="BExIGAXL27FGCA1ZIATR39XQ7AR3" localSheetId="7" hidden="1">#REF!</definedName>
    <definedName name="BExIGAXL27FGCA1ZIATR39XQ7AR3" hidden="1">#REF!</definedName>
    <definedName name="BExIIM3MJCPGT5ISU0ROUP3XPNMV" localSheetId="5" hidden="1">#REF!</definedName>
    <definedName name="BExIIM3MJCPGT5ISU0ROUP3XPNMV" localSheetId="4" hidden="1">#REF!</definedName>
    <definedName name="BExIIM3MJCPGT5ISU0ROUP3XPNMV" localSheetId="8" hidden="1">#REF!</definedName>
    <definedName name="BExIIM3MJCPGT5ISU0ROUP3XPNMV" localSheetId="7" hidden="1">#REF!</definedName>
    <definedName name="BExIIM3MJCPGT5ISU0ROUP3XPNMV" hidden="1">#REF!</definedName>
    <definedName name="BExIIMP742P7WFXRWEWWZZT657OF" localSheetId="5" hidden="1">#REF!</definedName>
    <definedName name="BExIIMP742P7WFXRWEWWZZT657OF" localSheetId="4" hidden="1">#REF!</definedName>
    <definedName name="BExIIMP742P7WFXRWEWWZZT657OF" localSheetId="8" hidden="1">#REF!</definedName>
    <definedName name="BExIIMP742P7WFXRWEWWZZT657OF" localSheetId="7" hidden="1">#REF!</definedName>
    <definedName name="BExIIMP742P7WFXRWEWWZZT657OF" hidden="1">#REF!</definedName>
    <definedName name="BExIIR1QC64BTPROBS5UKJC9EPBW" localSheetId="5" hidden="1">#REF!</definedName>
    <definedName name="BExIIR1QC64BTPROBS5UKJC9EPBW" localSheetId="4" hidden="1">#REF!</definedName>
    <definedName name="BExIIR1QC64BTPROBS5UKJC9EPBW" localSheetId="8" hidden="1">#REF!</definedName>
    <definedName name="BExIIR1QC64BTPROBS5UKJC9EPBW" localSheetId="7" hidden="1">#REF!</definedName>
    <definedName name="BExIIR1QC64BTPROBS5UKJC9EPBW" hidden="1">#REF!</definedName>
    <definedName name="BExIJ24Y767M0FBMK90JAK8JEAPN" localSheetId="5" hidden="1">#REF!</definedName>
    <definedName name="BExIJ24Y767M0FBMK90JAK8JEAPN" localSheetId="4" hidden="1">#REF!</definedName>
    <definedName name="BExIJ24Y767M0FBMK90JAK8JEAPN" localSheetId="8" hidden="1">#REF!</definedName>
    <definedName name="BExIJ24Y767M0FBMK90JAK8JEAPN" localSheetId="7" hidden="1">#REF!</definedName>
    <definedName name="BExIJ24Y767M0FBMK90JAK8JEAPN" hidden="1">#REF!</definedName>
    <definedName name="BExIJF0Q8SOCLLWCS8V6CSQI370T" localSheetId="5" hidden="1">#REF!</definedName>
    <definedName name="BExIJF0Q8SOCLLWCS8V6CSQI370T" localSheetId="4" hidden="1">#REF!</definedName>
    <definedName name="BExIJF0Q8SOCLLWCS8V6CSQI370T" localSheetId="8" hidden="1">#REF!</definedName>
    <definedName name="BExIJF0Q8SOCLLWCS8V6CSQI370T" localSheetId="7" hidden="1">#REF!</definedName>
    <definedName name="BExIJF0Q8SOCLLWCS8V6CSQI370T" hidden="1">#REF!</definedName>
    <definedName name="BExIKJ12322HZC9UKYV08BRUJVMQ" localSheetId="5" hidden="1">#REF!</definedName>
    <definedName name="BExIKJ12322HZC9UKYV08BRUJVMQ" localSheetId="4" hidden="1">#REF!</definedName>
    <definedName name="BExIKJ12322HZC9UKYV08BRUJVMQ" localSheetId="8" hidden="1">#REF!</definedName>
    <definedName name="BExIKJ12322HZC9UKYV08BRUJVMQ" localSheetId="7" hidden="1">#REF!</definedName>
    <definedName name="BExIKJ12322HZC9UKYV08BRUJVMQ" hidden="1">#REF!</definedName>
    <definedName name="BExILSQFQ1CHDGOZTB1FB8MG0U2S" localSheetId="5" hidden="1">#REF!</definedName>
    <definedName name="BExILSQFQ1CHDGOZTB1FB8MG0U2S" localSheetId="4" hidden="1">#REF!</definedName>
    <definedName name="BExILSQFQ1CHDGOZTB1FB8MG0U2S" localSheetId="8" hidden="1">#REF!</definedName>
    <definedName name="BExILSQFQ1CHDGOZTB1FB8MG0U2S" localSheetId="7" hidden="1">#REF!</definedName>
    <definedName name="BExILSQFQ1CHDGOZTB1FB8MG0U2S" hidden="1">#REF!</definedName>
    <definedName name="BExILUOMF8FLBLG5RXQBHIEZ9C0E" localSheetId="5" hidden="1">#REF!</definedName>
    <definedName name="BExILUOMF8FLBLG5RXQBHIEZ9C0E" localSheetId="4" hidden="1">#REF!</definedName>
    <definedName name="BExILUOMF8FLBLG5RXQBHIEZ9C0E" localSheetId="8" hidden="1">#REF!</definedName>
    <definedName name="BExILUOMF8FLBLG5RXQBHIEZ9C0E" localSheetId="7" hidden="1">#REF!</definedName>
    <definedName name="BExILUOMF8FLBLG5RXQBHIEZ9C0E" hidden="1">#REF!</definedName>
    <definedName name="BExIMEBBD14IYSW0X6M3CP1YG17P" localSheetId="5" hidden="1">#REF!</definedName>
    <definedName name="BExIMEBBD14IYSW0X6M3CP1YG17P" localSheetId="4" hidden="1">#REF!</definedName>
    <definedName name="BExIMEBBD14IYSW0X6M3CP1YG17P" localSheetId="8" hidden="1">#REF!</definedName>
    <definedName name="BExIMEBBD14IYSW0X6M3CP1YG17P" localSheetId="7" hidden="1">#REF!</definedName>
    <definedName name="BExIMEBBD14IYSW0X6M3CP1YG17P" hidden="1">#REF!</definedName>
    <definedName name="BExIMRI188MAJJM4PQQ1UDGIFM99" localSheetId="5" hidden="1">#REF!</definedName>
    <definedName name="BExIMRI188MAJJM4PQQ1UDGIFM99" localSheetId="4" hidden="1">#REF!</definedName>
    <definedName name="BExIMRI188MAJJM4PQQ1UDGIFM99" localSheetId="8" hidden="1">#REF!</definedName>
    <definedName name="BExIMRI188MAJJM4PQQ1UDGIFM99" localSheetId="7" hidden="1">#REF!</definedName>
    <definedName name="BExIMRI188MAJJM4PQQ1UDGIFM99" hidden="1">#REF!</definedName>
    <definedName name="BExINGIWJUD0MFKK34QQ3922PHUF" localSheetId="5" hidden="1">#REF!</definedName>
    <definedName name="BExINGIWJUD0MFKK34QQ3922PHUF" localSheetId="4" hidden="1">#REF!</definedName>
    <definedName name="BExINGIWJUD0MFKK34QQ3922PHUF" localSheetId="8" hidden="1">#REF!</definedName>
    <definedName name="BExINGIWJUD0MFKK34QQ3922PHUF" localSheetId="7" hidden="1">#REF!</definedName>
    <definedName name="BExINGIWJUD0MFKK34QQ3922PHUF" hidden="1">#REF!</definedName>
    <definedName name="BExIOCG31CW4YS7LAL2RP9VJ65FR" localSheetId="5" hidden="1">#REF!</definedName>
    <definedName name="BExIOCG31CW4YS7LAL2RP9VJ65FR" localSheetId="4" hidden="1">#REF!</definedName>
    <definedName name="BExIOCG31CW4YS7LAL2RP9VJ65FR" localSheetId="8" hidden="1">#REF!</definedName>
    <definedName name="BExIOCG31CW4YS7LAL2RP9VJ65FR" localSheetId="7" hidden="1">#REF!</definedName>
    <definedName name="BExIOCG31CW4YS7LAL2RP9VJ65FR" hidden="1">#REF!</definedName>
    <definedName name="BExIP0VAZJ2K3DG6TC8PMLLUMAEI" localSheetId="5" hidden="1">#REF!</definedName>
    <definedName name="BExIP0VAZJ2K3DG6TC8PMLLUMAEI" localSheetId="4" hidden="1">#REF!</definedName>
    <definedName name="BExIP0VAZJ2K3DG6TC8PMLLUMAEI" localSheetId="8" hidden="1">#REF!</definedName>
    <definedName name="BExIP0VAZJ2K3DG6TC8PMLLUMAEI" localSheetId="7" hidden="1">#REF!</definedName>
    <definedName name="BExIP0VAZJ2K3DG6TC8PMLLUMAEI" hidden="1">#REF!</definedName>
    <definedName name="BExIP643TMP1ZBG0SHCNS1R03PJK" localSheetId="5" hidden="1">#REF!</definedName>
    <definedName name="BExIP643TMP1ZBG0SHCNS1R03PJK" localSheetId="4" hidden="1">#REF!</definedName>
    <definedName name="BExIP643TMP1ZBG0SHCNS1R03PJK" localSheetId="8" hidden="1">#REF!</definedName>
    <definedName name="BExIP643TMP1ZBG0SHCNS1R03PJK" localSheetId="7" hidden="1">#REF!</definedName>
    <definedName name="BExIP643TMP1ZBG0SHCNS1R03PJK" hidden="1">#REF!</definedName>
    <definedName name="BExIPE7DY6LFJKS1X0GZF9RL4H46" localSheetId="5" hidden="1">#REF!</definedName>
    <definedName name="BExIPE7DY6LFJKS1X0GZF9RL4H46" localSheetId="4" hidden="1">#REF!</definedName>
    <definedName name="BExIPE7DY6LFJKS1X0GZF9RL4H46" localSheetId="8" hidden="1">#REF!</definedName>
    <definedName name="BExIPE7DY6LFJKS1X0GZF9RL4H46" localSheetId="7" hidden="1">#REF!</definedName>
    <definedName name="BExIPE7DY6LFJKS1X0GZF9RL4H46" hidden="1">#REF!</definedName>
    <definedName name="BExIQ6OEUJ2DOYD770WM1TA78M20" localSheetId="5" hidden="1">#REF!</definedName>
    <definedName name="BExIQ6OEUJ2DOYD770WM1TA78M20" localSheetId="4" hidden="1">#REF!</definedName>
    <definedName name="BExIQ6OEUJ2DOYD770WM1TA78M20" localSheetId="8" hidden="1">#REF!</definedName>
    <definedName name="BExIQ6OEUJ2DOYD770WM1TA78M20" localSheetId="7" hidden="1">#REF!</definedName>
    <definedName name="BExIQ6OEUJ2DOYD770WM1TA78M20" hidden="1">#REF!</definedName>
    <definedName name="BExIQINZ72CNY56V9O50HDTRAD8M" localSheetId="5" hidden="1">#REF!</definedName>
    <definedName name="BExIQINZ72CNY56V9O50HDTRAD8M" localSheetId="4" hidden="1">#REF!</definedName>
    <definedName name="BExIQINZ72CNY56V9O50HDTRAD8M" localSheetId="8" hidden="1">#REF!</definedName>
    <definedName name="BExIQINZ72CNY56V9O50HDTRAD8M" localSheetId="7" hidden="1">#REF!</definedName>
    <definedName name="BExIQINZ72CNY56V9O50HDTRAD8M" hidden="1">#REF!</definedName>
    <definedName name="BExIQLD3ROMGT3HSAEOSAZYFGZVK" localSheetId="5" hidden="1">#REF!</definedName>
    <definedName name="BExIQLD3ROMGT3HSAEOSAZYFGZVK" localSheetId="4" hidden="1">#REF!</definedName>
    <definedName name="BExIQLD3ROMGT3HSAEOSAZYFGZVK" localSheetId="8" hidden="1">#REF!</definedName>
    <definedName name="BExIQLD3ROMGT3HSAEOSAZYFGZVK" localSheetId="7" hidden="1">#REF!</definedName>
    <definedName name="BExIQLD3ROMGT3HSAEOSAZYFGZVK" hidden="1">#REF!</definedName>
    <definedName name="BExIQN5P2F0WP5TNF00ZW9UP6BGL" localSheetId="5" hidden="1">#REF!</definedName>
    <definedName name="BExIQN5P2F0WP5TNF00ZW9UP6BGL" localSheetId="4" hidden="1">#REF!</definedName>
    <definedName name="BExIQN5P2F0WP5TNF00ZW9UP6BGL" localSheetId="8" hidden="1">#REF!</definedName>
    <definedName name="BExIQN5P2F0WP5TNF00ZW9UP6BGL" localSheetId="7" hidden="1">#REF!</definedName>
    <definedName name="BExIQN5P2F0WP5TNF00ZW9UP6BGL" hidden="1">#REF!</definedName>
    <definedName name="BExIQOCZULQN5NV7QGN82B6Z1CFC" localSheetId="5" hidden="1">#REF!</definedName>
    <definedName name="BExIQOCZULQN5NV7QGN82B6Z1CFC" localSheetId="4" hidden="1">#REF!</definedName>
    <definedName name="BExIQOCZULQN5NV7QGN82B6Z1CFC" localSheetId="8" hidden="1">#REF!</definedName>
    <definedName name="BExIQOCZULQN5NV7QGN82B6Z1CFC" localSheetId="7" hidden="1">#REF!</definedName>
    <definedName name="BExIQOCZULQN5NV7QGN82B6Z1CFC" hidden="1">#REF!</definedName>
    <definedName name="BExIQTLR3QHV0I0NYWEJMMRU9S0A" localSheetId="5" hidden="1">#REF!</definedName>
    <definedName name="BExIQTLR3QHV0I0NYWEJMMRU9S0A" localSheetId="4" hidden="1">#REF!</definedName>
    <definedName name="BExIQTLR3QHV0I0NYWEJMMRU9S0A" localSheetId="8" hidden="1">#REF!</definedName>
    <definedName name="BExIQTLR3QHV0I0NYWEJMMRU9S0A" localSheetId="7" hidden="1">#REF!</definedName>
    <definedName name="BExIQTLR3QHV0I0NYWEJMMRU9S0A" hidden="1">#REF!</definedName>
    <definedName name="BExIQYECFYOQTSZR9U5X5YRQUVBX" localSheetId="5" hidden="1">#REF!</definedName>
    <definedName name="BExIQYECFYOQTSZR9U5X5YRQUVBX" localSheetId="4" hidden="1">#REF!</definedName>
    <definedName name="BExIQYECFYOQTSZR9U5X5YRQUVBX" localSheetId="8" hidden="1">#REF!</definedName>
    <definedName name="BExIQYECFYOQTSZR9U5X5YRQUVBX" localSheetId="7" hidden="1">#REF!</definedName>
    <definedName name="BExIQYECFYOQTSZR9U5X5YRQUVBX" hidden="1">#REF!</definedName>
    <definedName name="BExIRI15PZOMCJQX4K5T6EL3A8H0" localSheetId="5" hidden="1">#REF!</definedName>
    <definedName name="BExIRI15PZOMCJQX4K5T6EL3A8H0" localSheetId="4" hidden="1">#REF!</definedName>
    <definedName name="BExIRI15PZOMCJQX4K5T6EL3A8H0" localSheetId="8" hidden="1">#REF!</definedName>
    <definedName name="BExIRI15PZOMCJQX4K5T6EL3A8H0" localSheetId="7" hidden="1">#REF!</definedName>
    <definedName name="BExIRI15PZOMCJQX4K5T6EL3A8H0" hidden="1">#REF!</definedName>
    <definedName name="BExIRRGYUYEWEZY2WOZ37HNWSK0N" localSheetId="5" hidden="1">#REF!</definedName>
    <definedName name="BExIRRGYUYEWEZY2WOZ37HNWSK0N" localSheetId="4" hidden="1">#REF!</definedName>
    <definedName name="BExIRRGYUYEWEZY2WOZ37HNWSK0N" localSheetId="8" hidden="1">#REF!</definedName>
    <definedName name="BExIRRGYUYEWEZY2WOZ37HNWSK0N" localSheetId="7" hidden="1">#REF!</definedName>
    <definedName name="BExIRRGYUYEWEZY2WOZ37HNWSK0N" hidden="1">#REF!</definedName>
    <definedName name="BExIRVNZZ9L9LIBAEBPWRS1IHM4A" localSheetId="5" hidden="1">#REF!</definedName>
    <definedName name="BExIRVNZZ9L9LIBAEBPWRS1IHM4A" localSheetId="4" hidden="1">#REF!</definedName>
    <definedName name="BExIRVNZZ9L9LIBAEBPWRS1IHM4A" localSheetId="8" hidden="1">#REF!</definedName>
    <definedName name="BExIRVNZZ9L9LIBAEBPWRS1IHM4A" localSheetId="7" hidden="1">#REF!</definedName>
    <definedName name="BExIRVNZZ9L9LIBAEBPWRS1IHM4A" hidden="1">#REF!</definedName>
    <definedName name="BExISYS0B76N1U5ILES3FGOLC6FK" localSheetId="5" hidden="1">#REF!</definedName>
    <definedName name="BExISYS0B76N1U5ILES3FGOLC6FK" localSheetId="4" hidden="1">#REF!</definedName>
    <definedName name="BExISYS0B76N1U5ILES3FGOLC6FK" localSheetId="8" hidden="1">#REF!</definedName>
    <definedName name="BExISYS0B76N1U5ILES3FGOLC6FK" localSheetId="7" hidden="1">#REF!</definedName>
    <definedName name="BExISYS0B76N1U5ILES3FGOLC6FK" hidden="1">#REF!</definedName>
    <definedName name="BExITR8TRXQULDLPTACROH947Y33" localSheetId="5" hidden="1">#REF!</definedName>
    <definedName name="BExITR8TRXQULDLPTACROH947Y33" localSheetId="4" hidden="1">#REF!</definedName>
    <definedName name="BExITR8TRXQULDLPTACROH947Y33" localSheetId="8" hidden="1">#REF!</definedName>
    <definedName name="BExITR8TRXQULDLPTACROH947Y33" localSheetId="7" hidden="1">#REF!</definedName>
    <definedName name="BExITR8TRXQULDLPTACROH947Y33" hidden="1">#REF!</definedName>
    <definedName name="BExIUQ5VSYENRLPNJTJAKPBBHISD" localSheetId="5" hidden="1">#REF!</definedName>
    <definedName name="BExIUQ5VSYENRLPNJTJAKPBBHISD" localSheetId="4" hidden="1">#REF!</definedName>
    <definedName name="BExIUQ5VSYENRLPNJTJAKPBBHISD" localSheetId="8" hidden="1">#REF!</definedName>
    <definedName name="BExIUQ5VSYENRLPNJTJAKPBBHISD" localSheetId="7" hidden="1">#REF!</definedName>
    <definedName name="BExIUQ5VSYENRLPNJTJAKPBBHISD" hidden="1">#REF!</definedName>
    <definedName name="BExIVLMNTSVCWMWYXMDSCEV4JBFR" localSheetId="5" hidden="1">#REF!</definedName>
    <definedName name="BExIVLMNTSVCWMWYXMDSCEV4JBFR" localSheetId="4" hidden="1">#REF!</definedName>
    <definedName name="BExIVLMNTSVCWMWYXMDSCEV4JBFR" localSheetId="8" hidden="1">#REF!</definedName>
    <definedName name="BExIVLMNTSVCWMWYXMDSCEV4JBFR" localSheetId="7" hidden="1">#REF!</definedName>
    <definedName name="BExIVLMNTSVCWMWYXMDSCEV4JBFR" hidden="1">#REF!</definedName>
    <definedName name="BExIWTDXFUWVYBQESO5CWKRJER7E" localSheetId="5" hidden="1">#REF!</definedName>
    <definedName name="BExIWTDXFUWVYBQESO5CWKRJER7E" localSheetId="4" hidden="1">#REF!</definedName>
    <definedName name="BExIWTDXFUWVYBQESO5CWKRJER7E" localSheetId="8" hidden="1">#REF!</definedName>
    <definedName name="BExIWTDXFUWVYBQESO5CWKRJER7E" localSheetId="7" hidden="1">#REF!</definedName>
    <definedName name="BExIWTDXFUWVYBQESO5CWKRJER7E" hidden="1">#REF!</definedName>
    <definedName name="BExIX76ANFIYB411PVORG0OVBF3C" localSheetId="5" hidden="1">#REF!</definedName>
    <definedName name="BExIX76ANFIYB411PVORG0OVBF3C" localSheetId="4" hidden="1">#REF!</definedName>
    <definedName name="BExIX76ANFIYB411PVORG0OVBF3C" localSheetId="8" hidden="1">#REF!</definedName>
    <definedName name="BExIX76ANFIYB411PVORG0OVBF3C" localSheetId="7" hidden="1">#REF!</definedName>
    <definedName name="BExIX76ANFIYB411PVORG0OVBF3C" hidden="1">#REF!</definedName>
    <definedName name="BExIYF2VWNO8NBSIVR69ZH9LZF4W" localSheetId="5" hidden="1">#REF!</definedName>
    <definedName name="BExIYF2VWNO8NBSIVR69ZH9LZF4W" localSheetId="4" hidden="1">#REF!</definedName>
    <definedName name="BExIYF2VWNO8NBSIVR69ZH9LZF4W" localSheetId="8" hidden="1">#REF!</definedName>
    <definedName name="BExIYF2VWNO8NBSIVR69ZH9LZF4W" localSheetId="7" hidden="1">#REF!</definedName>
    <definedName name="BExIYF2VWNO8NBSIVR69ZH9LZF4W" hidden="1">#REF!</definedName>
    <definedName name="BExIYL2OUVLJZVI6HDEXM1IEJT9R" localSheetId="5" hidden="1">#REF!</definedName>
    <definedName name="BExIYL2OUVLJZVI6HDEXM1IEJT9R" localSheetId="4" hidden="1">#REF!</definedName>
    <definedName name="BExIYL2OUVLJZVI6HDEXM1IEJT9R" localSheetId="8" hidden="1">#REF!</definedName>
    <definedName name="BExIYL2OUVLJZVI6HDEXM1IEJT9R" localSheetId="7" hidden="1">#REF!</definedName>
    <definedName name="BExIYL2OUVLJZVI6HDEXM1IEJT9R" hidden="1">#REF!</definedName>
    <definedName name="BExIZLHJQM4IHHTD3UEY6TRLSCPU" localSheetId="5" hidden="1">#REF!</definedName>
    <definedName name="BExIZLHJQM4IHHTD3UEY6TRLSCPU" localSheetId="4" hidden="1">#REF!</definedName>
    <definedName name="BExIZLHJQM4IHHTD3UEY6TRLSCPU" localSheetId="8" hidden="1">#REF!</definedName>
    <definedName name="BExIZLHJQM4IHHTD3UEY6TRLSCPU" localSheetId="7" hidden="1">#REF!</definedName>
    <definedName name="BExIZLHJQM4IHHTD3UEY6TRLSCPU" hidden="1">#REF!</definedName>
    <definedName name="BExIZLXSRKW3L5QVJ61B21FNSLV8" localSheetId="5" hidden="1">#REF!</definedName>
    <definedName name="BExIZLXSRKW3L5QVJ61B21FNSLV8" localSheetId="4" hidden="1">#REF!</definedName>
    <definedName name="BExIZLXSRKW3L5QVJ61B21FNSLV8" localSheetId="8" hidden="1">#REF!</definedName>
    <definedName name="BExIZLXSRKW3L5QVJ61B21FNSLV8" localSheetId="7" hidden="1">#REF!</definedName>
    <definedName name="BExIZLXSRKW3L5QVJ61B21FNSLV8" hidden="1">#REF!</definedName>
    <definedName name="BExIZM34IL9I3T662RCBZYUZ9OPX" localSheetId="5" hidden="1">#REF!</definedName>
    <definedName name="BExIZM34IL9I3T662RCBZYUZ9OPX" localSheetId="4" hidden="1">#REF!</definedName>
    <definedName name="BExIZM34IL9I3T662RCBZYUZ9OPX" localSheetId="8" hidden="1">#REF!</definedName>
    <definedName name="BExIZM34IL9I3T662RCBZYUZ9OPX" localSheetId="7" hidden="1">#REF!</definedName>
    <definedName name="BExIZM34IL9I3T662RCBZYUZ9OPX" hidden="1">#REF!</definedName>
    <definedName name="BExJ08KB1IAN6JNARQ00WCSHAPF0" localSheetId="5" hidden="1">#REF!</definedName>
    <definedName name="BExJ08KB1IAN6JNARQ00WCSHAPF0" localSheetId="4" hidden="1">#REF!</definedName>
    <definedName name="BExJ08KB1IAN6JNARQ00WCSHAPF0" localSheetId="8" hidden="1">#REF!</definedName>
    <definedName name="BExJ08KB1IAN6JNARQ00WCSHAPF0" localSheetId="7" hidden="1">#REF!</definedName>
    <definedName name="BExJ08KB1IAN6JNARQ00WCSHAPF0" hidden="1">#REF!</definedName>
    <definedName name="BExJ0RQUMO8XC8F9KBEUCYPP77WI" localSheetId="5" hidden="1">#REF!</definedName>
    <definedName name="BExJ0RQUMO8XC8F9KBEUCYPP77WI" localSheetId="4" hidden="1">#REF!</definedName>
    <definedName name="BExJ0RQUMO8XC8F9KBEUCYPP77WI" localSheetId="8" hidden="1">#REF!</definedName>
    <definedName name="BExJ0RQUMO8XC8F9KBEUCYPP77WI" localSheetId="7" hidden="1">#REF!</definedName>
    <definedName name="BExJ0RQUMO8XC8F9KBEUCYPP77WI" hidden="1">#REF!</definedName>
    <definedName name="BExJ18TUXRCLPD89DQ2AY2YBC6TU" localSheetId="5" hidden="1">#REF!</definedName>
    <definedName name="BExJ18TUXRCLPD89DQ2AY2YBC6TU" localSheetId="4" hidden="1">#REF!</definedName>
    <definedName name="BExJ18TUXRCLPD89DQ2AY2YBC6TU" localSheetId="8" hidden="1">#REF!</definedName>
    <definedName name="BExJ18TUXRCLPD89DQ2AY2YBC6TU" localSheetId="7" hidden="1">#REF!</definedName>
    <definedName name="BExJ18TUXRCLPD89DQ2AY2YBC6TU" hidden="1">#REF!</definedName>
    <definedName name="BExKCDYJ50O8B2OSSXLQ4A1K0812" localSheetId="5" hidden="1">#REF!</definedName>
    <definedName name="BExKCDYJ50O8B2OSSXLQ4A1K0812" localSheetId="4" hidden="1">#REF!</definedName>
    <definedName name="BExKCDYJ50O8B2OSSXLQ4A1K0812" localSheetId="8" hidden="1">#REF!</definedName>
    <definedName name="BExKCDYJ50O8B2OSSXLQ4A1K0812" localSheetId="7" hidden="1">#REF!</definedName>
    <definedName name="BExKCDYJ50O8B2OSSXLQ4A1K0812" hidden="1">#REF!</definedName>
    <definedName name="BExKER2TTEJ75PW11WCEFJN8TWZ0" localSheetId="5" hidden="1">#REF!</definedName>
    <definedName name="BExKER2TTEJ75PW11WCEFJN8TWZ0" localSheetId="4" hidden="1">#REF!</definedName>
    <definedName name="BExKER2TTEJ75PW11WCEFJN8TWZ0" localSheetId="8" hidden="1">#REF!</definedName>
    <definedName name="BExKER2TTEJ75PW11WCEFJN8TWZ0" localSheetId="7" hidden="1">#REF!</definedName>
    <definedName name="BExKER2TTEJ75PW11WCEFJN8TWZ0" hidden="1">#REF!</definedName>
    <definedName name="BExKF0O2XK0JHGNOK7YRFP9SBOHH" localSheetId="5" hidden="1">#REF!</definedName>
    <definedName name="BExKF0O2XK0JHGNOK7YRFP9SBOHH" localSheetId="4" hidden="1">#REF!</definedName>
    <definedName name="BExKF0O2XK0JHGNOK7YRFP9SBOHH" localSheetId="8" hidden="1">#REF!</definedName>
    <definedName name="BExKF0O2XK0JHGNOK7YRFP9SBOHH" localSheetId="7" hidden="1">#REF!</definedName>
    <definedName name="BExKF0O2XK0JHGNOK7YRFP9SBOHH" hidden="1">#REF!</definedName>
    <definedName name="BExKFCSZWOIJFD4WW4948OB5R4K9" localSheetId="5" hidden="1">#REF!</definedName>
    <definedName name="BExKFCSZWOIJFD4WW4948OB5R4K9" localSheetId="4" hidden="1">#REF!</definedName>
    <definedName name="BExKFCSZWOIJFD4WW4948OB5R4K9" localSheetId="8" hidden="1">#REF!</definedName>
    <definedName name="BExKFCSZWOIJFD4WW4948OB5R4K9" localSheetId="7" hidden="1">#REF!</definedName>
    <definedName name="BExKFCSZWOIJFD4WW4948OB5R4K9" hidden="1">#REF!</definedName>
    <definedName name="BExKFMJQHSDU04MON4WU9XM9FD0B" localSheetId="5" hidden="1">#REF!</definedName>
    <definedName name="BExKFMJQHSDU04MON4WU9XM9FD0B" localSheetId="4" hidden="1">#REF!</definedName>
    <definedName name="BExKFMJQHSDU04MON4WU9XM9FD0B" localSheetId="8" hidden="1">#REF!</definedName>
    <definedName name="BExKFMJQHSDU04MON4WU9XM9FD0B" localSheetId="7" hidden="1">#REF!</definedName>
    <definedName name="BExKFMJQHSDU04MON4WU9XM9FD0B" hidden="1">#REF!</definedName>
    <definedName name="BExKG5KSNA0HLNSB38O534SVSW3L" localSheetId="5" hidden="1">#REF!</definedName>
    <definedName name="BExKG5KSNA0HLNSB38O534SVSW3L" localSheetId="4" hidden="1">#REF!</definedName>
    <definedName name="BExKG5KSNA0HLNSB38O534SVSW3L" localSheetId="8" hidden="1">#REF!</definedName>
    <definedName name="BExKG5KSNA0HLNSB38O534SVSW3L" localSheetId="7" hidden="1">#REF!</definedName>
    <definedName name="BExKG5KSNA0HLNSB38O534SVSW3L" hidden="1">#REF!</definedName>
    <definedName name="BExKHJRZPOAAYWTXC8WANK0L3XCO" localSheetId="5" hidden="1">#REF!</definedName>
    <definedName name="BExKHJRZPOAAYWTXC8WANK0L3XCO" localSheetId="4" hidden="1">#REF!</definedName>
    <definedName name="BExKHJRZPOAAYWTXC8WANK0L3XCO" localSheetId="8" hidden="1">#REF!</definedName>
    <definedName name="BExKHJRZPOAAYWTXC8WANK0L3XCO" localSheetId="7" hidden="1">#REF!</definedName>
    <definedName name="BExKHJRZPOAAYWTXC8WANK0L3XCO" hidden="1">#REF!</definedName>
    <definedName name="BExKHMH2B8OT8TU7L1QE26IBQ8FS" localSheetId="5" hidden="1">#REF!</definedName>
    <definedName name="BExKHMH2B8OT8TU7L1QE26IBQ8FS" localSheetId="4" hidden="1">#REF!</definedName>
    <definedName name="BExKHMH2B8OT8TU7L1QE26IBQ8FS" localSheetId="8" hidden="1">#REF!</definedName>
    <definedName name="BExKHMH2B8OT8TU7L1QE26IBQ8FS" localSheetId="7" hidden="1">#REF!</definedName>
    <definedName name="BExKHMH2B8OT8TU7L1QE26IBQ8FS" hidden="1">#REF!</definedName>
    <definedName name="BExKHU455ZH5GKG6E2QGSHXSSD09" localSheetId="5" hidden="1">#REF!</definedName>
    <definedName name="BExKHU455ZH5GKG6E2QGSHXSSD09" localSheetId="4" hidden="1">#REF!</definedName>
    <definedName name="BExKHU455ZH5GKG6E2QGSHXSSD09" localSheetId="8" hidden="1">#REF!</definedName>
    <definedName name="BExKHU455ZH5GKG6E2QGSHXSSD09" localSheetId="7" hidden="1">#REF!</definedName>
    <definedName name="BExKHU455ZH5GKG6E2QGSHXSSD09" hidden="1">#REF!</definedName>
    <definedName name="BExKIWXB61X2ZFKEM516HYN09OMX" localSheetId="5" hidden="1">#REF!</definedName>
    <definedName name="BExKIWXB61X2ZFKEM516HYN09OMX" localSheetId="4" hidden="1">#REF!</definedName>
    <definedName name="BExKIWXB61X2ZFKEM516HYN09OMX" localSheetId="8" hidden="1">#REF!</definedName>
    <definedName name="BExKIWXB61X2ZFKEM516HYN09OMX" localSheetId="7" hidden="1">#REF!</definedName>
    <definedName name="BExKIWXB61X2ZFKEM516HYN09OMX" hidden="1">#REF!</definedName>
    <definedName name="BExKK0C1XGFVNDIKCWYAR98RG9OK" localSheetId="5" hidden="1">#REF!</definedName>
    <definedName name="BExKK0C1XGFVNDIKCWYAR98RG9OK" localSheetId="4" hidden="1">#REF!</definedName>
    <definedName name="BExKK0C1XGFVNDIKCWYAR98RG9OK" localSheetId="8" hidden="1">#REF!</definedName>
    <definedName name="BExKK0C1XGFVNDIKCWYAR98RG9OK" localSheetId="7" hidden="1">#REF!</definedName>
    <definedName name="BExKK0C1XGFVNDIKCWYAR98RG9OK" hidden="1">#REF!</definedName>
    <definedName name="BExKLLA4GE53GR94DWBMDFMYAB05" localSheetId="5" hidden="1">#REF!</definedName>
    <definedName name="BExKLLA4GE53GR94DWBMDFMYAB05" localSheetId="4" hidden="1">#REF!</definedName>
    <definedName name="BExKLLA4GE53GR94DWBMDFMYAB05" localSheetId="8" hidden="1">#REF!</definedName>
    <definedName name="BExKLLA4GE53GR94DWBMDFMYAB05" localSheetId="7" hidden="1">#REF!</definedName>
    <definedName name="BExKLLA4GE53GR94DWBMDFMYAB05" hidden="1">#REF!</definedName>
    <definedName name="BExKM87GLBXV13KUPDU4NIA7Y5NQ" localSheetId="5" hidden="1">#REF!</definedName>
    <definedName name="BExKM87GLBXV13KUPDU4NIA7Y5NQ" localSheetId="4" hidden="1">#REF!</definedName>
    <definedName name="BExKM87GLBXV13KUPDU4NIA7Y5NQ" localSheetId="8" hidden="1">#REF!</definedName>
    <definedName name="BExKM87GLBXV13KUPDU4NIA7Y5NQ" localSheetId="7" hidden="1">#REF!</definedName>
    <definedName name="BExKM87GLBXV13KUPDU4NIA7Y5NQ" hidden="1">#REF!</definedName>
    <definedName name="BExKMG5F5P8TUG5A0TI9SI8E5JLV" localSheetId="5" hidden="1">#REF!</definedName>
    <definedName name="BExKMG5F5P8TUG5A0TI9SI8E5JLV" localSheetId="4" hidden="1">#REF!</definedName>
    <definedName name="BExKMG5F5P8TUG5A0TI9SI8E5JLV" localSheetId="8" hidden="1">#REF!</definedName>
    <definedName name="BExKMG5F5P8TUG5A0TI9SI8E5JLV" localSheetId="7" hidden="1">#REF!</definedName>
    <definedName name="BExKMG5F5P8TUG5A0TI9SI8E5JLV" hidden="1">#REF!</definedName>
    <definedName name="BExKOLH0512OR3NJN08UMM9EAM0W" localSheetId="5" hidden="1">#REF!</definedName>
    <definedName name="BExKOLH0512OR3NJN08UMM9EAM0W" localSheetId="4" hidden="1">#REF!</definedName>
    <definedName name="BExKOLH0512OR3NJN08UMM9EAM0W" localSheetId="8" hidden="1">#REF!</definedName>
    <definedName name="BExKOLH0512OR3NJN08UMM9EAM0W" localSheetId="7" hidden="1">#REF!</definedName>
    <definedName name="BExKOLH0512OR3NJN08UMM9EAM0W" hidden="1">#REF!</definedName>
    <definedName name="BExKOR0J3AHVLAIKDV88C0WQFNRO" localSheetId="5" hidden="1">#REF!</definedName>
    <definedName name="BExKOR0J3AHVLAIKDV88C0WQFNRO" localSheetId="4" hidden="1">#REF!</definedName>
    <definedName name="BExKOR0J3AHVLAIKDV88C0WQFNRO" localSheetId="8" hidden="1">#REF!</definedName>
    <definedName name="BExKOR0J3AHVLAIKDV88C0WQFNRO" localSheetId="7" hidden="1">#REF!</definedName>
    <definedName name="BExKOR0J3AHVLAIKDV88C0WQFNRO" hidden="1">#REF!</definedName>
    <definedName name="BExKPASNFSJMGKE8NVFL5X8LR6X1" localSheetId="5" hidden="1">#REF!</definedName>
    <definedName name="BExKPASNFSJMGKE8NVFL5X8LR6X1" localSheetId="4" hidden="1">#REF!</definedName>
    <definedName name="BExKPASNFSJMGKE8NVFL5X8LR6X1" localSheetId="8" hidden="1">#REF!</definedName>
    <definedName name="BExKPASNFSJMGKE8NVFL5X8LR6X1" localSheetId="7" hidden="1">#REF!</definedName>
    <definedName name="BExKPASNFSJMGKE8NVFL5X8LR6X1" hidden="1">#REF!</definedName>
    <definedName name="BExKPKZHYYPCAGJ5HQ0DW3TH7SAT" localSheetId="5" hidden="1">#REF!</definedName>
    <definedName name="BExKPKZHYYPCAGJ5HQ0DW3TH7SAT" localSheetId="4" hidden="1">#REF!</definedName>
    <definedName name="BExKPKZHYYPCAGJ5HQ0DW3TH7SAT" localSheetId="8" hidden="1">#REF!</definedName>
    <definedName name="BExKPKZHYYPCAGJ5HQ0DW3TH7SAT" localSheetId="7" hidden="1">#REF!</definedName>
    <definedName name="BExKPKZHYYPCAGJ5HQ0DW3TH7SAT" hidden="1">#REF!</definedName>
    <definedName name="BExKQUOUJJD11PRIRWBWSYL57F0B" localSheetId="5" hidden="1">#REF!</definedName>
    <definedName name="BExKQUOUJJD11PRIRWBWSYL57F0B" localSheetId="4" hidden="1">#REF!</definedName>
    <definedName name="BExKQUOUJJD11PRIRWBWSYL57F0B" localSheetId="8" hidden="1">#REF!</definedName>
    <definedName name="BExKQUOUJJD11PRIRWBWSYL57F0B" localSheetId="7" hidden="1">#REF!</definedName>
    <definedName name="BExKQUOUJJD11PRIRWBWSYL57F0B" hidden="1">#REF!</definedName>
    <definedName name="BExKQUU5QA10KXLVN9WW0YRWN457" localSheetId="5" hidden="1">#REF!</definedName>
    <definedName name="BExKQUU5QA10KXLVN9WW0YRWN457" localSheetId="4" hidden="1">#REF!</definedName>
    <definedName name="BExKQUU5QA10KXLVN9WW0YRWN457" localSheetId="8" hidden="1">#REF!</definedName>
    <definedName name="BExKQUU5QA10KXLVN9WW0YRWN457" localSheetId="7" hidden="1">#REF!</definedName>
    <definedName name="BExKQUU5QA10KXLVN9WW0YRWN457" hidden="1">#REF!</definedName>
    <definedName name="BExKR26LEB6FSIZVDUIG998JIFAA" localSheetId="5" hidden="1">#REF!</definedName>
    <definedName name="BExKR26LEB6FSIZVDUIG998JIFAA" localSheetId="4" hidden="1">#REF!</definedName>
    <definedName name="BExKR26LEB6FSIZVDUIG998JIFAA" localSheetId="8" hidden="1">#REF!</definedName>
    <definedName name="BExKR26LEB6FSIZVDUIG998JIFAA" localSheetId="7" hidden="1">#REF!</definedName>
    <definedName name="BExKR26LEB6FSIZVDUIG998JIFAA" hidden="1">#REF!</definedName>
    <definedName name="BExKSG8FV6NDQ12FX8MPCQLA3PBG" localSheetId="5" hidden="1">#REF!</definedName>
    <definedName name="BExKSG8FV6NDQ12FX8MPCQLA3PBG" localSheetId="4" hidden="1">#REF!</definedName>
    <definedName name="BExKSG8FV6NDQ12FX8MPCQLA3PBG" localSheetId="8" hidden="1">#REF!</definedName>
    <definedName name="BExKSG8FV6NDQ12FX8MPCQLA3PBG" localSheetId="7" hidden="1">#REF!</definedName>
    <definedName name="BExKSG8FV6NDQ12FX8MPCQLA3PBG" hidden="1">#REF!</definedName>
    <definedName name="BExKSNVJDEDLE2Q90VVIDP2677MI" localSheetId="5" hidden="1">#REF!</definedName>
    <definedName name="BExKSNVJDEDLE2Q90VVIDP2677MI" localSheetId="4" hidden="1">#REF!</definedName>
    <definedName name="BExKSNVJDEDLE2Q90VVIDP2677MI" localSheetId="8" hidden="1">#REF!</definedName>
    <definedName name="BExKSNVJDEDLE2Q90VVIDP2677MI" localSheetId="7" hidden="1">#REF!</definedName>
    <definedName name="BExKSNVJDEDLE2Q90VVIDP2677MI" hidden="1">#REF!</definedName>
    <definedName name="BExKSXM32YE7WZK4GITMNNVQYK3J" localSheetId="5" hidden="1">#REF!</definedName>
    <definedName name="BExKSXM32YE7WZK4GITMNNVQYK3J" localSheetId="4" hidden="1">#REF!</definedName>
    <definedName name="BExKSXM32YE7WZK4GITMNNVQYK3J" localSheetId="8" hidden="1">#REF!</definedName>
    <definedName name="BExKSXM32YE7WZK4GITMNNVQYK3J" localSheetId="7" hidden="1">#REF!</definedName>
    <definedName name="BExKSXM32YE7WZK4GITMNNVQYK3J" hidden="1">#REF!</definedName>
    <definedName name="BExKV56NZ8EC9WR0KVHOW1TV9N6M" localSheetId="5" hidden="1">#REF!</definedName>
    <definedName name="BExKV56NZ8EC9WR0KVHOW1TV9N6M" localSheetId="4" hidden="1">#REF!</definedName>
    <definedName name="BExKV56NZ8EC9WR0KVHOW1TV9N6M" localSheetId="8" hidden="1">#REF!</definedName>
    <definedName name="BExKV56NZ8EC9WR0KVHOW1TV9N6M" localSheetId="7" hidden="1">#REF!</definedName>
    <definedName name="BExKV56NZ8EC9WR0KVHOW1TV9N6M" hidden="1">#REF!</definedName>
    <definedName name="BExKVK65NA9FIMJY42CZTL6KPB1U" localSheetId="5" hidden="1">#REF!</definedName>
    <definedName name="BExKVK65NA9FIMJY42CZTL6KPB1U" localSheetId="4" hidden="1">#REF!</definedName>
    <definedName name="BExKVK65NA9FIMJY42CZTL6KPB1U" localSheetId="8" hidden="1">#REF!</definedName>
    <definedName name="BExKVK65NA9FIMJY42CZTL6KPB1U" localSheetId="7" hidden="1">#REF!</definedName>
    <definedName name="BExKVK65NA9FIMJY42CZTL6KPB1U" hidden="1">#REF!</definedName>
    <definedName name="BExKVMV9AEIU94QDY3F6PRZJNG39" localSheetId="5" hidden="1">#REF!</definedName>
    <definedName name="BExKVMV9AEIU94QDY3F6PRZJNG39" localSheetId="4" hidden="1">#REF!</definedName>
    <definedName name="BExKVMV9AEIU94QDY3F6PRZJNG39" localSheetId="8" hidden="1">#REF!</definedName>
    <definedName name="BExKVMV9AEIU94QDY3F6PRZJNG39" localSheetId="7" hidden="1">#REF!</definedName>
    <definedName name="BExKVMV9AEIU94QDY3F6PRZJNG39" hidden="1">#REF!</definedName>
    <definedName name="BExKW3Y92HZEVAZWX06TJ9355384" localSheetId="5" hidden="1">#REF!</definedName>
    <definedName name="BExKW3Y92HZEVAZWX06TJ9355384" localSheetId="4" hidden="1">#REF!</definedName>
    <definedName name="BExKW3Y92HZEVAZWX06TJ9355384" localSheetId="8" hidden="1">#REF!</definedName>
    <definedName name="BExKW3Y92HZEVAZWX06TJ9355384" localSheetId="7" hidden="1">#REF!</definedName>
    <definedName name="BExKW3Y92HZEVAZWX06TJ9355384" hidden="1">#REF!</definedName>
    <definedName name="BExM995RT6RGZQ9UK3AJ9LM2BCZX" localSheetId="5" hidden="1">#REF!</definedName>
    <definedName name="BExM995RT6RGZQ9UK3AJ9LM2BCZX" localSheetId="4" hidden="1">#REF!</definedName>
    <definedName name="BExM995RT6RGZQ9UK3AJ9LM2BCZX" localSheetId="8" hidden="1">#REF!</definedName>
    <definedName name="BExM995RT6RGZQ9UK3AJ9LM2BCZX" localSheetId="7" hidden="1">#REF!</definedName>
    <definedName name="BExM995RT6RGZQ9UK3AJ9LM2BCZX" hidden="1">#REF!</definedName>
    <definedName name="BExMBJQ8ICWUWKP68CPPYASWUN4E" localSheetId="5" hidden="1">#REF!</definedName>
    <definedName name="BExMBJQ8ICWUWKP68CPPYASWUN4E" localSheetId="4" hidden="1">#REF!</definedName>
    <definedName name="BExMBJQ8ICWUWKP68CPPYASWUN4E" localSheetId="8" hidden="1">#REF!</definedName>
    <definedName name="BExMBJQ8ICWUWKP68CPPYASWUN4E" localSheetId="7" hidden="1">#REF!</definedName>
    <definedName name="BExMBJQ8ICWUWKP68CPPYASWUN4E" hidden="1">#REF!</definedName>
    <definedName name="BExMC1PMJS9R7QEPMHKS0NIDNOFY" localSheetId="5" hidden="1">#REF!</definedName>
    <definedName name="BExMC1PMJS9R7QEPMHKS0NIDNOFY" localSheetId="4" hidden="1">#REF!</definedName>
    <definedName name="BExMC1PMJS9R7QEPMHKS0NIDNOFY" localSheetId="8" hidden="1">#REF!</definedName>
    <definedName name="BExMC1PMJS9R7QEPMHKS0NIDNOFY" localSheetId="7" hidden="1">#REF!</definedName>
    <definedName name="BExMC1PMJS9R7QEPMHKS0NIDNOFY" hidden="1">#REF!</definedName>
    <definedName name="BExMD89QIOU6JY2D1UKA7M26M80B" localSheetId="5" hidden="1">#REF!</definedName>
    <definedName name="BExMD89QIOU6JY2D1UKA7M26M80B" localSheetId="4" hidden="1">#REF!</definedName>
    <definedName name="BExMD89QIOU6JY2D1UKA7M26M80B" localSheetId="8" hidden="1">#REF!</definedName>
    <definedName name="BExMD89QIOU6JY2D1UKA7M26M80B" localSheetId="7" hidden="1">#REF!</definedName>
    <definedName name="BExMD89QIOU6JY2D1UKA7M26M80B" hidden="1">#REF!</definedName>
    <definedName name="BExMDFM170RLAP1NOWSXEMXARNZ0" localSheetId="5" hidden="1">#REF!</definedName>
    <definedName name="BExMDFM170RLAP1NOWSXEMXARNZ0" localSheetId="4" hidden="1">#REF!</definedName>
    <definedName name="BExMDFM170RLAP1NOWSXEMXARNZ0" localSheetId="8" hidden="1">#REF!</definedName>
    <definedName name="BExMDFM170RLAP1NOWSXEMXARNZ0" localSheetId="7" hidden="1">#REF!</definedName>
    <definedName name="BExMDFM170RLAP1NOWSXEMXARNZ0" hidden="1">#REF!</definedName>
    <definedName name="BExMDH3YAZD1RLELE7M26FTF7SV5" localSheetId="5" hidden="1">#REF!</definedName>
    <definedName name="BExMDH3YAZD1RLELE7M26FTF7SV5" localSheetId="4" hidden="1">#REF!</definedName>
    <definedName name="BExMDH3YAZD1RLELE7M26FTF7SV5" localSheetId="8" hidden="1">#REF!</definedName>
    <definedName name="BExMDH3YAZD1RLELE7M26FTF7SV5" localSheetId="7" hidden="1">#REF!</definedName>
    <definedName name="BExMDH3YAZD1RLELE7M26FTF7SV5" hidden="1">#REF!</definedName>
    <definedName name="BExMDUFZSAL97ZXAJXGOSGNMZQ41" localSheetId="5" hidden="1">#REF!</definedName>
    <definedName name="BExMDUFZSAL97ZXAJXGOSGNMZQ41" localSheetId="4" hidden="1">#REF!</definedName>
    <definedName name="BExMDUFZSAL97ZXAJXGOSGNMZQ41" localSheetId="8" hidden="1">#REF!</definedName>
    <definedName name="BExMDUFZSAL97ZXAJXGOSGNMZQ41" localSheetId="7" hidden="1">#REF!</definedName>
    <definedName name="BExMDUFZSAL97ZXAJXGOSGNMZQ41" hidden="1">#REF!</definedName>
    <definedName name="BExME9A6MTZX1393DHZYMZQQSIUZ" localSheetId="5" hidden="1">#REF!</definedName>
    <definedName name="BExME9A6MTZX1393DHZYMZQQSIUZ" localSheetId="4" hidden="1">#REF!</definedName>
    <definedName name="BExME9A6MTZX1393DHZYMZQQSIUZ" localSheetId="8" hidden="1">#REF!</definedName>
    <definedName name="BExME9A6MTZX1393DHZYMZQQSIUZ" localSheetId="7" hidden="1">#REF!</definedName>
    <definedName name="BExME9A6MTZX1393DHZYMZQQSIUZ" hidden="1">#REF!</definedName>
    <definedName name="BExME9KY0V8VJS19ZKMR22YVGZUX" localSheetId="5" hidden="1">#REF!</definedName>
    <definedName name="BExME9KY0V8VJS19ZKMR22YVGZUX" localSheetId="4" hidden="1">#REF!</definedName>
    <definedName name="BExME9KY0V8VJS19ZKMR22YVGZUX" localSheetId="8" hidden="1">#REF!</definedName>
    <definedName name="BExME9KY0V8VJS19ZKMR22YVGZUX" localSheetId="7" hidden="1">#REF!</definedName>
    <definedName name="BExME9KY0V8VJS19ZKMR22YVGZUX" hidden="1">#REF!</definedName>
    <definedName name="BExMEMGXPZSX6ZTYL39EP1MYZEWK" localSheetId="5" hidden="1">#REF!</definedName>
    <definedName name="BExMEMGXPZSX6ZTYL39EP1MYZEWK" localSheetId="4" hidden="1">#REF!</definedName>
    <definedName name="BExMEMGXPZSX6ZTYL39EP1MYZEWK" localSheetId="8" hidden="1">#REF!</definedName>
    <definedName name="BExMEMGXPZSX6ZTYL39EP1MYZEWK" localSheetId="7" hidden="1">#REF!</definedName>
    <definedName name="BExMEMGXPZSX6ZTYL39EP1MYZEWK" hidden="1">#REF!</definedName>
    <definedName name="BExMEYLTMI0OCLSFH9PG9XZYJI0Y" localSheetId="5" hidden="1">#REF!</definedName>
    <definedName name="BExMEYLTMI0OCLSFH9PG9XZYJI0Y" localSheetId="4" hidden="1">#REF!</definedName>
    <definedName name="BExMEYLTMI0OCLSFH9PG9XZYJI0Y" localSheetId="8" hidden="1">#REF!</definedName>
    <definedName name="BExMEYLTMI0OCLSFH9PG9XZYJI0Y" localSheetId="7" hidden="1">#REF!</definedName>
    <definedName name="BExMEYLTMI0OCLSFH9PG9XZYJI0Y" hidden="1">#REF!</definedName>
    <definedName name="BExMFTBORCDR83T5QYG04CHDA3E3" localSheetId="5" hidden="1">#REF!</definedName>
    <definedName name="BExMFTBORCDR83T5QYG04CHDA3E3" localSheetId="4" hidden="1">#REF!</definedName>
    <definedName name="BExMFTBORCDR83T5QYG04CHDA3E3" localSheetId="8" hidden="1">#REF!</definedName>
    <definedName name="BExMFTBORCDR83T5QYG04CHDA3E3" localSheetId="7" hidden="1">#REF!</definedName>
    <definedName name="BExMFTBORCDR83T5QYG04CHDA3E3" hidden="1">#REF!</definedName>
    <definedName name="BExMFW6A041ITRTYGVLWTC1EYHTU" localSheetId="5" hidden="1">#REF!</definedName>
    <definedName name="BExMFW6A041ITRTYGVLWTC1EYHTU" localSheetId="4" hidden="1">#REF!</definedName>
    <definedName name="BExMFW6A041ITRTYGVLWTC1EYHTU" localSheetId="8" hidden="1">#REF!</definedName>
    <definedName name="BExMFW6A041ITRTYGVLWTC1EYHTU" localSheetId="7" hidden="1">#REF!</definedName>
    <definedName name="BExMFW6A041ITRTYGVLWTC1EYHTU" hidden="1">#REF!</definedName>
    <definedName name="BExMGFCMMQLDT07FIN1OYG7U8N1T" localSheetId="5" hidden="1">#REF!</definedName>
    <definedName name="BExMGFCMMQLDT07FIN1OYG7U8N1T" localSheetId="4" hidden="1">#REF!</definedName>
    <definedName name="BExMGFCMMQLDT07FIN1OYG7U8N1T" localSheetId="8" hidden="1">#REF!</definedName>
    <definedName name="BExMGFCMMQLDT07FIN1OYG7U8N1T" localSheetId="7" hidden="1">#REF!</definedName>
    <definedName name="BExMGFCMMQLDT07FIN1OYG7U8N1T" hidden="1">#REF!</definedName>
    <definedName name="BExMH317MZHXQF08DPNEV321PI0M" localSheetId="5" hidden="1">#REF!</definedName>
    <definedName name="BExMH317MZHXQF08DPNEV321PI0M" localSheetId="4" hidden="1">#REF!</definedName>
    <definedName name="BExMH317MZHXQF08DPNEV321PI0M" localSheetId="8" hidden="1">#REF!</definedName>
    <definedName name="BExMH317MZHXQF08DPNEV321PI0M" localSheetId="7" hidden="1">#REF!</definedName>
    <definedName name="BExMH317MZHXQF08DPNEV321PI0M" hidden="1">#REF!</definedName>
    <definedName name="BExMH3XEHZLKC3266GTFKG5WKM0L" localSheetId="5" hidden="1">#REF!</definedName>
    <definedName name="BExMH3XEHZLKC3266GTFKG5WKM0L" localSheetId="4" hidden="1">#REF!</definedName>
    <definedName name="BExMH3XEHZLKC3266GTFKG5WKM0L" localSheetId="8" hidden="1">#REF!</definedName>
    <definedName name="BExMH3XEHZLKC3266GTFKG5WKM0L" localSheetId="7" hidden="1">#REF!</definedName>
    <definedName name="BExMH3XEHZLKC3266GTFKG5WKM0L" hidden="1">#REF!</definedName>
    <definedName name="BExMKDV2AKHPQECHKDHPABXDEQV5" localSheetId="5" hidden="1">#REF!</definedName>
    <definedName name="BExMKDV2AKHPQECHKDHPABXDEQV5" localSheetId="4" hidden="1">#REF!</definedName>
    <definedName name="BExMKDV2AKHPQECHKDHPABXDEQV5" localSheetId="8" hidden="1">#REF!</definedName>
    <definedName name="BExMKDV2AKHPQECHKDHPABXDEQV5" localSheetId="7" hidden="1">#REF!</definedName>
    <definedName name="BExMKDV2AKHPQECHKDHPABXDEQV5" hidden="1">#REF!</definedName>
    <definedName name="BExMLI0NYX7946LFCDG136PHZCVH" localSheetId="5" hidden="1">#REF!</definedName>
    <definedName name="BExMLI0NYX7946LFCDG136PHZCVH" localSheetId="4" hidden="1">#REF!</definedName>
    <definedName name="BExMLI0NYX7946LFCDG136PHZCVH" localSheetId="8" hidden="1">#REF!</definedName>
    <definedName name="BExMLI0NYX7946LFCDG136PHZCVH" localSheetId="7" hidden="1">#REF!</definedName>
    <definedName name="BExMLI0NYX7946LFCDG136PHZCVH" hidden="1">#REF!</definedName>
    <definedName name="BExMLTPGZCDCEXCV9I173UCVJXSW" localSheetId="5" hidden="1">#REF!</definedName>
    <definedName name="BExMLTPGZCDCEXCV9I173UCVJXSW" localSheetId="4" hidden="1">#REF!</definedName>
    <definedName name="BExMLTPGZCDCEXCV9I173UCVJXSW" localSheetId="8" hidden="1">#REF!</definedName>
    <definedName name="BExMLTPGZCDCEXCV9I173UCVJXSW" localSheetId="7" hidden="1">#REF!</definedName>
    <definedName name="BExMLTPGZCDCEXCV9I173UCVJXSW" hidden="1">#REF!</definedName>
    <definedName name="BExMMT801NP1I1628IFWJDTTLXY2" localSheetId="5" hidden="1">#REF!</definedName>
    <definedName name="BExMMT801NP1I1628IFWJDTTLXY2" localSheetId="4" hidden="1">#REF!</definedName>
    <definedName name="BExMMT801NP1I1628IFWJDTTLXY2" localSheetId="8" hidden="1">#REF!</definedName>
    <definedName name="BExMMT801NP1I1628IFWJDTTLXY2" localSheetId="7" hidden="1">#REF!</definedName>
    <definedName name="BExMMT801NP1I1628IFWJDTTLXY2" hidden="1">#REF!</definedName>
    <definedName name="BExMOYUBIL8WGYY0EMIMB3J05GVI" localSheetId="5" hidden="1">#REF!</definedName>
    <definedName name="BExMOYUBIL8WGYY0EMIMB3J05GVI" localSheetId="4" hidden="1">#REF!</definedName>
    <definedName name="BExMOYUBIL8WGYY0EMIMB3J05GVI" localSheetId="8" hidden="1">#REF!</definedName>
    <definedName name="BExMOYUBIL8WGYY0EMIMB3J05GVI" localSheetId="7" hidden="1">#REF!</definedName>
    <definedName name="BExMOYUBIL8WGYY0EMIMB3J05GVI" hidden="1">#REF!</definedName>
    <definedName name="BExMP7OQLL0R8VO1CGH6H677G4ZU" localSheetId="4" hidden="1">[1]HEADER!#REF!</definedName>
    <definedName name="BExMP7OQLL0R8VO1CGH6H677G4ZU" localSheetId="8" hidden="1">[1]HEADER!#REF!</definedName>
    <definedName name="BExMP7OQLL0R8VO1CGH6H677G4ZU" localSheetId="7" hidden="1">[1]HEADER!#REF!</definedName>
    <definedName name="BExMP7OQLL0R8VO1CGH6H677G4ZU" hidden="1">[1]HEADER!#REF!</definedName>
    <definedName name="BExMPDZ9DAO9PPXPLKS8XWZBSO4F" localSheetId="5" hidden="1">#REF!</definedName>
    <definedName name="BExMPDZ9DAO9PPXPLKS8XWZBSO4F" localSheetId="4" hidden="1">#REF!</definedName>
    <definedName name="BExMPDZ9DAO9PPXPLKS8XWZBSO4F" localSheetId="8" hidden="1">#REF!</definedName>
    <definedName name="BExMPDZ9DAO9PPXPLKS8XWZBSO4F" localSheetId="7" hidden="1">#REF!</definedName>
    <definedName name="BExMPDZ9DAO9PPXPLKS8XWZBSO4F" hidden="1">#REF!</definedName>
    <definedName name="BExMQB3G76098LOWKE1MHMYROQTC" localSheetId="5" hidden="1">#REF!</definedName>
    <definedName name="BExMQB3G76098LOWKE1MHMYROQTC" localSheetId="4" hidden="1">#REF!</definedName>
    <definedName name="BExMQB3G76098LOWKE1MHMYROQTC" localSheetId="8" hidden="1">#REF!</definedName>
    <definedName name="BExMQB3G76098LOWKE1MHMYROQTC" localSheetId="7" hidden="1">#REF!</definedName>
    <definedName name="BExMQB3G76098LOWKE1MHMYROQTC" hidden="1">#REF!</definedName>
    <definedName name="BExO50CMJCMLOGHRH7OH9FMGVTSS" localSheetId="4" hidden="1">[1]HEADER!#REF!</definedName>
    <definedName name="BExO50CMJCMLOGHRH7OH9FMGVTSS" localSheetId="8" hidden="1">[1]HEADER!#REF!</definedName>
    <definedName name="BExO50CMJCMLOGHRH7OH9FMGVTSS" localSheetId="7" hidden="1">[1]HEADER!#REF!</definedName>
    <definedName name="BExO50CMJCMLOGHRH7OH9FMGVTSS" hidden="1">[1]HEADER!#REF!</definedName>
    <definedName name="BExO52QY0WRQ2VKQQ980SF8S62Y1" localSheetId="5" hidden="1">#REF!</definedName>
    <definedName name="BExO52QY0WRQ2VKQQ980SF8S62Y1" localSheetId="4" hidden="1">#REF!</definedName>
    <definedName name="BExO52QY0WRQ2VKQQ980SF8S62Y1" localSheetId="8" hidden="1">#REF!</definedName>
    <definedName name="BExO52QY0WRQ2VKQQ980SF8S62Y1" localSheetId="7" hidden="1">#REF!</definedName>
    <definedName name="BExO52QY0WRQ2VKQQ980SF8S62Y1" hidden="1">#REF!</definedName>
    <definedName name="BExO7R3R22P95JHI70DMJ1ZILP3F" localSheetId="5" hidden="1">#REF!</definedName>
    <definedName name="BExO7R3R22P95JHI70DMJ1ZILP3F" localSheetId="4" hidden="1">#REF!</definedName>
    <definedName name="BExO7R3R22P95JHI70DMJ1ZILP3F" localSheetId="8" hidden="1">#REF!</definedName>
    <definedName name="BExO7R3R22P95JHI70DMJ1ZILP3F" localSheetId="7" hidden="1">#REF!</definedName>
    <definedName name="BExO7R3R22P95JHI70DMJ1ZILP3F" hidden="1">#REF!</definedName>
    <definedName name="BExO8TBCKMDSPONJIBH8YZ1L224J" localSheetId="5" hidden="1">#REF!</definedName>
    <definedName name="BExO8TBCKMDSPONJIBH8YZ1L224J" localSheetId="4" hidden="1">#REF!</definedName>
    <definedName name="BExO8TBCKMDSPONJIBH8YZ1L224J" localSheetId="8" hidden="1">#REF!</definedName>
    <definedName name="BExO8TBCKMDSPONJIBH8YZ1L224J" localSheetId="7" hidden="1">#REF!</definedName>
    <definedName name="BExO8TBCKMDSPONJIBH8YZ1L224J" hidden="1">#REF!</definedName>
    <definedName name="BExO93SZ82LERATPWVTA62BAQQYF" localSheetId="5" hidden="1">#REF!</definedName>
    <definedName name="BExO93SZ82LERATPWVTA62BAQQYF" localSheetId="4" hidden="1">#REF!</definedName>
    <definedName name="BExO93SZ82LERATPWVTA62BAQQYF" localSheetId="8" hidden="1">#REF!</definedName>
    <definedName name="BExO93SZ82LERATPWVTA62BAQQYF" localSheetId="7" hidden="1">#REF!</definedName>
    <definedName name="BExO93SZ82LERATPWVTA62BAQQYF" hidden="1">#REF!</definedName>
    <definedName name="BExOA3RQ9DFFMJC5QYZ23ZT9RUN8" localSheetId="4" hidden="1">[1]HEADER!#REF!</definedName>
    <definedName name="BExOA3RQ9DFFMJC5QYZ23ZT9RUN8" localSheetId="8" hidden="1">[1]HEADER!#REF!</definedName>
    <definedName name="BExOA3RQ9DFFMJC5QYZ23ZT9RUN8" localSheetId="7" hidden="1">[1]HEADER!#REF!</definedName>
    <definedName name="BExOA3RQ9DFFMJC5QYZ23ZT9RUN8" hidden="1">[1]HEADER!#REF!</definedName>
    <definedName name="BExOBBTOD2ZW5HUVUK0ZJHN21OK0" localSheetId="5" hidden="1">#REF!</definedName>
    <definedName name="BExOBBTOD2ZW5HUVUK0ZJHN21OK0" localSheetId="4" hidden="1">#REF!</definedName>
    <definedName name="BExOBBTOD2ZW5HUVUK0ZJHN21OK0" localSheetId="8" hidden="1">#REF!</definedName>
    <definedName name="BExOBBTOD2ZW5HUVUK0ZJHN21OK0" localSheetId="7" hidden="1">#REF!</definedName>
    <definedName name="BExOBBTOD2ZW5HUVUK0ZJHN21OK0" hidden="1">#REF!</definedName>
    <definedName name="BExOC0P6VWRPK33VR3X86F7MV8S0" localSheetId="5" hidden="1">#REF!</definedName>
    <definedName name="BExOC0P6VWRPK33VR3X86F7MV8S0" localSheetId="4" hidden="1">#REF!</definedName>
    <definedName name="BExOC0P6VWRPK33VR3X86F7MV8S0" localSheetId="8" hidden="1">#REF!</definedName>
    <definedName name="BExOC0P6VWRPK33VR3X86F7MV8S0" localSheetId="7" hidden="1">#REF!</definedName>
    <definedName name="BExOC0P6VWRPK33VR3X86F7MV8S0" hidden="1">#REF!</definedName>
    <definedName name="BExOD8WLOETWE7NEBBTM1S2VZFK6" localSheetId="5" hidden="1">#REF!</definedName>
    <definedName name="BExOD8WLOETWE7NEBBTM1S2VZFK6" localSheetId="4" hidden="1">#REF!</definedName>
    <definedName name="BExOD8WLOETWE7NEBBTM1S2VZFK6" localSheetId="8" hidden="1">#REF!</definedName>
    <definedName name="BExOD8WLOETWE7NEBBTM1S2VZFK6" localSheetId="7" hidden="1">#REF!</definedName>
    <definedName name="BExOD8WLOETWE7NEBBTM1S2VZFK6" hidden="1">#REF!</definedName>
    <definedName name="BExODAEJJGZDHRQOC05X43TZH630" localSheetId="5" hidden="1">#REF!</definedName>
    <definedName name="BExODAEJJGZDHRQOC05X43TZH630" localSheetId="4" hidden="1">#REF!</definedName>
    <definedName name="BExODAEJJGZDHRQOC05X43TZH630" localSheetId="8" hidden="1">#REF!</definedName>
    <definedName name="BExODAEJJGZDHRQOC05X43TZH630" localSheetId="7" hidden="1">#REF!</definedName>
    <definedName name="BExODAEJJGZDHRQOC05X43TZH630" hidden="1">#REF!</definedName>
    <definedName name="BExODBAW59S6T7KPEMO7F4EYC5F1" localSheetId="5" hidden="1">#REF!</definedName>
    <definedName name="BExODBAW59S6T7KPEMO7F4EYC5F1" localSheetId="4" hidden="1">#REF!</definedName>
    <definedName name="BExODBAW59S6T7KPEMO7F4EYC5F1" localSheetId="8" hidden="1">#REF!</definedName>
    <definedName name="BExODBAW59S6T7KPEMO7F4EYC5F1" localSheetId="7" hidden="1">#REF!</definedName>
    <definedName name="BExODBAW59S6T7KPEMO7F4EYC5F1" hidden="1">#REF!</definedName>
    <definedName name="BExOEYCAL8KM3VDG4H21LLPCXJGM" localSheetId="5" hidden="1">#REF!</definedName>
    <definedName name="BExOEYCAL8KM3VDG4H21LLPCXJGM" localSheetId="4" hidden="1">#REF!</definedName>
    <definedName name="BExOEYCAL8KM3VDG4H21LLPCXJGM" localSheetId="8" hidden="1">#REF!</definedName>
    <definedName name="BExOEYCAL8KM3VDG4H21LLPCXJGM" localSheetId="7" hidden="1">#REF!</definedName>
    <definedName name="BExOEYCAL8KM3VDG4H21LLPCXJGM" hidden="1">#REF!</definedName>
    <definedName name="BExOGEN0C5WQZXVJJVASPCKTFDVF" localSheetId="5" hidden="1">#REF!</definedName>
    <definedName name="BExOGEN0C5WQZXVJJVASPCKTFDVF" localSheetId="4" hidden="1">#REF!</definedName>
    <definedName name="BExOGEN0C5WQZXVJJVASPCKTFDVF" localSheetId="8" hidden="1">#REF!</definedName>
    <definedName name="BExOGEN0C5WQZXVJJVASPCKTFDVF" localSheetId="7" hidden="1">#REF!</definedName>
    <definedName name="BExOGEN0C5WQZXVJJVASPCKTFDVF" hidden="1">#REF!</definedName>
    <definedName name="BExOGMVUNE8SNQO9YK1T1K1FG1X3" localSheetId="5" hidden="1">#REF!</definedName>
    <definedName name="BExOGMVUNE8SNQO9YK1T1K1FG1X3" localSheetId="4" hidden="1">#REF!</definedName>
    <definedName name="BExOGMVUNE8SNQO9YK1T1K1FG1X3" localSheetId="8" hidden="1">#REF!</definedName>
    <definedName name="BExOGMVUNE8SNQO9YK1T1K1FG1X3" localSheetId="7" hidden="1">#REF!</definedName>
    <definedName name="BExOGMVUNE8SNQO9YK1T1K1FG1X3" hidden="1">#REF!</definedName>
    <definedName name="BExOGSVM0FKAK4Z4EV2ELSSOGT9K" localSheetId="5" hidden="1">#REF!</definedName>
    <definedName name="BExOGSVM0FKAK4Z4EV2ELSSOGT9K" localSheetId="4" hidden="1">#REF!</definedName>
    <definedName name="BExOGSVM0FKAK4Z4EV2ELSSOGT9K" localSheetId="8" hidden="1">#REF!</definedName>
    <definedName name="BExOGSVM0FKAK4Z4EV2ELSSOGT9K" localSheetId="7" hidden="1">#REF!</definedName>
    <definedName name="BExOGSVM0FKAK4Z4EV2ELSSOGT9K" hidden="1">#REF!</definedName>
    <definedName name="BExOHDK1WJFHNJBRDFZSSCCCXQJB" localSheetId="5" hidden="1">#REF!</definedName>
    <definedName name="BExOHDK1WJFHNJBRDFZSSCCCXQJB" localSheetId="4" hidden="1">#REF!</definedName>
    <definedName name="BExOHDK1WJFHNJBRDFZSSCCCXQJB" localSheetId="8" hidden="1">#REF!</definedName>
    <definedName name="BExOHDK1WJFHNJBRDFZSSCCCXQJB" localSheetId="7" hidden="1">#REF!</definedName>
    <definedName name="BExOHDK1WJFHNJBRDFZSSCCCXQJB" hidden="1">#REF!</definedName>
    <definedName name="BExOIHPRIZWRO9M5UR06YCG1187S" localSheetId="5" hidden="1">#REF!</definedName>
    <definedName name="BExOIHPRIZWRO9M5UR06YCG1187S" localSheetId="4" hidden="1">#REF!</definedName>
    <definedName name="BExOIHPRIZWRO9M5UR06YCG1187S" localSheetId="8" hidden="1">#REF!</definedName>
    <definedName name="BExOIHPRIZWRO9M5UR06YCG1187S" localSheetId="7" hidden="1">#REF!</definedName>
    <definedName name="BExOIHPRIZWRO9M5UR06YCG1187S" hidden="1">#REF!</definedName>
    <definedName name="BExOJA6SFCC5BE1YHLWLT3MHAXFW" localSheetId="5" hidden="1">#REF!</definedName>
    <definedName name="BExOJA6SFCC5BE1YHLWLT3MHAXFW" localSheetId="4" hidden="1">#REF!</definedName>
    <definedName name="BExOJA6SFCC5BE1YHLWLT3MHAXFW" localSheetId="8" hidden="1">#REF!</definedName>
    <definedName name="BExOJA6SFCC5BE1YHLWLT3MHAXFW" localSheetId="7" hidden="1">#REF!</definedName>
    <definedName name="BExOJA6SFCC5BE1YHLWLT3MHAXFW" hidden="1">#REF!</definedName>
    <definedName name="BExOKXDNJ8W1WVKP54HLQD3FEIHV" localSheetId="5" hidden="1">#REF!</definedName>
    <definedName name="BExOKXDNJ8W1WVKP54HLQD3FEIHV" localSheetId="4" hidden="1">#REF!</definedName>
    <definedName name="BExOKXDNJ8W1WVKP54HLQD3FEIHV" localSheetId="8" hidden="1">#REF!</definedName>
    <definedName name="BExOKXDNJ8W1WVKP54HLQD3FEIHV" localSheetId="7" hidden="1">#REF!</definedName>
    <definedName name="BExOKXDNJ8W1WVKP54HLQD3FEIHV" hidden="1">#REF!</definedName>
    <definedName name="BExOL32MM12201L2PNM4MHC0GIAR" localSheetId="5" hidden="1">#REF!</definedName>
    <definedName name="BExOL32MM12201L2PNM4MHC0GIAR" localSheetId="4" hidden="1">#REF!</definedName>
    <definedName name="BExOL32MM12201L2PNM4MHC0GIAR" localSheetId="8" hidden="1">#REF!</definedName>
    <definedName name="BExOL32MM12201L2PNM4MHC0GIAR" localSheetId="7" hidden="1">#REF!</definedName>
    <definedName name="BExOL32MM12201L2PNM4MHC0GIAR" hidden="1">#REF!</definedName>
    <definedName name="BExOLKR2377X900V4JGUMD9SZK37" localSheetId="5" hidden="1">#REF!</definedName>
    <definedName name="BExOLKR2377X900V4JGUMD9SZK37" localSheetId="4" hidden="1">#REF!</definedName>
    <definedName name="BExOLKR2377X900V4JGUMD9SZK37" localSheetId="8" hidden="1">#REF!</definedName>
    <definedName name="BExOLKR2377X900V4JGUMD9SZK37" localSheetId="7" hidden="1">#REF!</definedName>
    <definedName name="BExOLKR2377X900V4JGUMD9SZK37" hidden="1">#REF!</definedName>
    <definedName name="BExOM31EZJWCWR2G3KFDUC0QLMR3" localSheetId="5" hidden="1">#REF!</definedName>
    <definedName name="BExOM31EZJWCWR2G3KFDUC0QLMR3" localSheetId="4" hidden="1">#REF!</definedName>
    <definedName name="BExOM31EZJWCWR2G3KFDUC0QLMR3" localSheetId="8" hidden="1">#REF!</definedName>
    <definedName name="BExOM31EZJWCWR2G3KFDUC0QLMR3" localSheetId="7" hidden="1">#REF!</definedName>
    <definedName name="BExOM31EZJWCWR2G3KFDUC0QLMR3" hidden="1">#REF!</definedName>
    <definedName name="BExOM7ZC3N7KPGK2UEA488HGQ1XV" localSheetId="5" hidden="1">#REF!</definedName>
    <definedName name="BExOM7ZC3N7KPGK2UEA488HGQ1XV" localSheetId="4" hidden="1">#REF!</definedName>
    <definedName name="BExOM7ZC3N7KPGK2UEA488HGQ1XV" localSheetId="8" hidden="1">#REF!</definedName>
    <definedName name="BExOM7ZC3N7KPGK2UEA488HGQ1XV" localSheetId="7" hidden="1">#REF!</definedName>
    <definedName name="BExOM7ZC3N7KPGK2UEA488HGQ1XV" hidden="1">#REF!</definedName>
    <definedName name="BExON53JIUPI2N5KYKX07OE9XVSS" localSheetId="5" hidden="1">#REF!</definedName>
    <definedName name="BExON53JIUPI2N5KYKX07OE9XVSS" localSheetId="4" hidden="1">#REF!</definedName>
    <definedName name="BExON53JIUPI2N5KYKX07OE9XVSS" localSheetId="8" hidden="1">#REF!</definedName>
    <definedName name="BExON53JIUPI2N5KYKX07OE9XVSS" localSheetId="7" hidden="1">#REF!</definedName>
    <definedName name="BExON53JIUPI2N5KYKX07OE9XVSS" hidden="1">#REF!</definedName>
    <definedName name="BExOO1M407DVW7MB37GQT8LYHFW9" localSheetId="5" hidden="1">#REF!</definedName>
    <definedName name="BExOO1M407DVW7MB37GQT8LYHFW9" localSheetId="4" hidden="1">#REF!</definedName>
    <definedName name="BExOO1M407DVW7MB37GQT8LYHFW9" localSheetId="8" hidden="1">#REF!</definedName>
    <definedName name="BExOO1M407DVW7MB37GQT8LYHFW9" localSheetId="7" hidden="1">#REF!</definedName>
    <definedName name="BExOO1M407DVW7MB37GQT8LYHFW9" hidden="1">#REF!</definedName>
    <definedName name="BExOOJQYX1D3FC6CCT9KHKL8L3DZ" localSheetId="5" hidden="1">#REF!</definedName>
    <definedName name="BExOOJQYX1D3FC6CCT9KHKL8L3DZ" localSheetId="4" hidden="1">#REF!</definedName>
    <definedName name="BExOOJQYX1D3FC6CCT9KHKL8L3DZ" localSheetId="8" hidden="1">#REF!</definedName>
    <definedName name="BExOOJQYX1D3FC6CCT9KHKL8L3DZ" localSheetId="7" hidden="1">#REF!</definedName>
    <definedName name="BExOOJQYX1D3FC6CCT9KHKL8L3DZ" hidden="1">#REF!</definedName>
    <definedName name="BExQ3EUGIDKON27CD7VAGPO38OG1" localSheetId="5" hidden="1">#REF!</definedName>
    <definedName name="BExQ3EUGIDKON27CD7VAGPO38OG1" localSheetId="4" hidden="1">#REF!</definedName>
    <definedName name="BExQ3EUGIDKON27CD7VAGPO38OG1" localSheetId="8" hidden="1">#REF!</definedName>
    <definedName name="BExQ3EUGIDKON27CD7VAGPO38OG1" localSheetId="7" hidden="1">#REF!</definedName>
    <definedName name="BExQ3EUGIDKON27CD7VAGPO38OG1" hidden="1">#REF!</definedName>
    <definedName name="BExQ404I92WBL186FTDW6HW6MPES" localSheetId="5" hidden="1">#REF!</definedName>
    <definedName name="BExQ404I92WBL186FTDW6HW6MPES" localSheetId="4" hidden="1">#REF!</definedName>
    <definedName name="BExQ404I92WBL186FTDW6HW6MPES" localSheetId="8" hidden="1">#REF!</definedName>
    <definedName name="BExQ404I92WBL186FTDW6HW6MPES" localSheetId="7" hidden="1">#REF!</definedName>
    <definedName name="BExQ404I92WBL186FTDW6HW6MPES" hidden="1">#REF!</definedName>
    <definedName name="BExQ7ZTWMSXIKEBDGN5PNKYBPPH1" localSheetId="5" hidden="1">#REF!</definedName>
    <definedName name="BExQ7ZTWMSXIKEBDGN5PNKYBPPH1" localSheetId="4" hidden="1">#REF!</definedName>
    <definedName name="BExQ7ZTWMSXIKEBDGN5PNKYBPPH1" localSheetId="8" hidden="1">#REF!</definedName>
    <definedName name="BExQ7ZTWMSXIKEBDGN5PNKYBPPH1" localSheetId="7" hidden="1">#REF!</definedName>
    <definedName name="BExQ7ZTWMSXIKEBDGN5PNKYBPPH1" hidden="1">#REF!</definedName>
    <definedName name="BExQ8CPTYSNF5F0A55M3GDLS8LWX" localSheetId="5" hidden="1">#REF!</definedName>
    <definedName name="BExQ8CPTYSNF5F0A55M3GDLS8LWX" localSheetId="4" hidden="1">#REF!</definedName>
    <definedName name="BExQ8CPTYSNF5F0A55M3GDLS8LWX" localSheetId="8" hidden="1">#REF!</definedName>
    <definedName name="BExQ8CPTYSNF5F0A55M3GDLS8LWX" localSheetId="7" hidden="1">#REF!</definedName>
    <definedName name="BExQ8CPTYSNF5F0A55M3GDLS8LWX" hidden="1">#REF!</definedName>
    <definedName name="BExQ8IPNSLEL9FQC5K9LOTP55NS7" localSheetId="5" hidden="1">#REF!</definedName>
    <definedName name="BExQ8IPNSLEL9FQC5K9LOTP55NS7" localSheetId="4" hidden="1">#REF!</definedName>
    <definedName name="BExQ8IPNSLEL9FQC5K9LOTP55NS7" localSheetId="8" hidden="1">#REF!</definedName>
    <definedName name="BExQ8IPNSLEL9FQC5K9LOTP55NS7" localSheetId="7" hidden="1">#REF!</definedName>
    <definedName name="BExQ8IPNSLEL9FQC5K9LOTP55NS7" hidden="1">#REF!</definedName>
    <definedName name="BExQ9KRZE9W48183D72QWGUOGF4Y" localSheetId="5" hidden="1">#REF!</definedName>
    <definedName name="BExQ9KRZE9W48183D72QWGUOGF4Y" localSheetId="4" hidden="1">#REF!</definedName>
    <definedName name="BExQ9KRZE9W48183D72QWGUOGF4Y" localSheetId="8" hidden="1">#REF!</definedName>
    <definedName name="BExQ9KRZE9W48183D72QWGUOGF4Y" localSheetId="7" hidden="1">#REF!</definedName>
    <definedName name="BExQ9KRZE9W48183D72QWGUOGF4Y" hidden="1">#REF!</definedName>
    <definedName name="BExQA197RL9XYVPZ67SZC57SC2R4" localSheetId="5" hidden="1">#REF!</definedName>
    <definedName name="BExQA197RL9XYVPZ67SZC57SC2R4" localSheetId="4" hidden="1">#REF!</definedName>
    <definedName name="BExQA197RL9XYVPZ67SZC57SC2R4" localSheetId="8" hidden="1">#REF!</definedName>
    <definedName name="BExQA197RL9XYVPZ67SZC57SC2R4" localSheetId="7" hidden="1">#REF!</definedName>
    <definedName name="BExQA197RL9XYVPZ67SZC57SC2R4" hidden="1">#REF!</definedName>
    <definedName name="BExQBJ7C4PP6SGCK3VOF59QI33XO" localSheetId="5" hidden="1">#REF!</definedName>
    <definedName name="BExQBJ7C4PP6SGCK3VOF59QI33XO" localSheetId="4" hidden="1">#REF!</definedName>
    <definedName name="BExQBJ7C4PP6SGCK3VOF59QI33XO" localSheetId="8" hidden="1">#REF!</definedName>
    <definedName name="BExQBJ7C4PP6SGCK3VOF59QI33XO" localSheetId="7" hidden="1">#REF!</definedName>
    <definedName name="BExQBJ7C4PP6SGCK3VOF59QI33XO" hidden="1">#REF!</definedName>
    <definedName name="BExQBZZKCSU0GDBO84689SF629S8" localSheetId="5" hidden="1">#REF!</definedName>
    <definedName name="BExQBZZKCSU0GDBO84689SF629S8" localSheetId="4" hidden="1">#REF!</definedName>
    <definedName name="BExQBZZKCSU0GDBO84689SF629S8" localSheetId="8" hidden="1">#REF!</definedName>
    <definedName name="BExQBZZKCSU0GDBO84689SF629S8" localSheetId="7" hidden="1">#REF!</definedName>
    <definedName name="BExQBZZKCSU0GDBO84689SF629S8" hidden="1">#REF!</definedName>
    <definedName name="BExQCT25M6PSWWZ80RDSR8KRTFWR" localSheetId="5" hidden="1">#REF!</definedName>
    <definedName name="BExQCT25M6PSWWZ80RDSR8KRTFWR" localSheetId="4" hidden="1">#REF!</definedName>
    <definedName name="BExQCT25M6PSWWZ80RDSR8KRTFWR" localSheetId="8" hidden="1">#REF!</definedName>
    <definedName name="BExQCT25M6PSWWZ80RDSR8KRTFWR" localSheetId="7" hidden="1">#REF!</definedName>
    <definedName name="BExQCT25M6PSWWZ80RDSR8KRTFWR" hidden="1">#REF!</definedName>
    <definedName name="BExQD7LDQ2HK3AB2LIRP4VKT2TR5" localSheetId="5" hidden="1">#REF!</definedName>
    <definedName name="BExQD7LDQ2HK3AB2LIRP4VKT2TR5" localSheetId="4" hidden="1">#REF!</definedName>
    <definedName name="BExQD7LDQ2HK3AB2LIRP4VKT2TR5" localSheetId="8" hidden="1">#REF!</definedName>
    <definedName name="BExQD7LDQ2HK3AB2LIRP4VKT2TR5" localSheetId="7" hidden="1">#REF!</definedName>
    <definedName name="BExQD7LDQ2HK3AB2LIRP4VKT2TR5" hidden="1">#REF!</definedName>
    <definedName name="BExQDF358QKYC5GN5UM4H9QMRO57" localSheetId="5" hidden="1">#REF!</definedName>
    <definedName name="BExQDF358QKYC5GN5UM4H9QMRO57" localSheetId="4" hidden="1">#REF!</definedName>
    <definedName name="BExQDF358QKYC5GN5UM4H9QMRO57" localSheetId="8" hidden="1">#REF!</definedName>
    <definedName name="BExQDF358QKYC5GN5UM4H9QMRO57" localSheetId="7" hidden="1">#REF!</definedName>
    <definedName name="BExQDF358QKYC5GN5UM4H9QMRO57" hidden="1">#REF!</definedName>
    <definedName name="BExQEVDUAWWC17V6YEJNU4PZV7TI" localSheetId="5" hidden="1">#REF!</definedName>
    <definedName name="BExQEVDUAWWC17V6YEJNU4PZV7TI" localSheetId="4" hidden="1">#REF!</definedName>
    <definedName name="BExQEVDUAWWC17V6YEJNU4PZV7TI" localSheetId="8" hidden="1">#REF!</definedName>
    <definedName name="BExQEVDUAWWC17V6YEJNU4PZV7TI" localSheetId="7" hidden="1">#REF!</definedName>
    <definedName name="BExQEVDUAWWC17V6YEJNU4PZV7TI" hidden="1">#REF!</definedName>
    <definedName name="BExQFDD8AMSM81VJ7C5J1PL081ZA" localSheetId="5" hidden="1">#REF!</definedName>
    <definedName name="BExQFDD8AMSM81VJ7C5J1PL081ZA" localSheetId="4" hidden="1">#REF!</definedName>
    <definedName name="BExQFDD8AMSM81VJ7C5J1PL081ZA" localSheetId="8" hidden="1">#REF!</definedName>
    <definedName name="BExQFDD8AMSM81VJ7C5J1PL081ZA" localSheetId="7" hidden="1">#REF!</definedName>
    <definedName name="BExQFDD8AMSM81VJ7C5J1PL081ZA" hidden="1">#REF!</definedName>
    <definedName name="BExQG9A8FDEJT47C3G2G4X9H3HJ3" localSheetId="5" hidden="1">#REF!</definedName>
    <definedName name="BExQG9A8FDEJT47C3G2G4X9H3HJ3" localSheetId="4" hidden="1">#REF!</definedName>
    <definedName name="BExQG9A8FDEJT47C3G2G4X9H3HJ3" localSheetId="8" hidden="1">#REF!</definedName>
    <definedName name="BExQG9A8FDEJT47C3G2G4X9H3HJ3" localSheetId="7" hidden="1">#REF!</definedName>
    <definedName name="BExQG9A8FDEJT47C3G2G4X9H3HJ3" hidden="1">#REF!</definedName>
    <definedName name="BExQGGRZ9PU4DLCW6LIRFFW7K8SB" localSheetId="5" hidden="1">#REF!</definedName>
    <definedName name="BExQGGRZ9PU4DLCW6LIRFFW7K8SB" localSheetId="4" hidden="1">#REF!</definedName>
    <definedName name="BExQGGRZ9PU4DLCW6LIRFFW7K8SB" localSheetId="8" hidden="1">#REF!</definedName>
    <definedName name="BExQGGRZ9PU4DLCW6LIRFFW7K8SB" localSheetId="7" hidden="1">#REF!</definedName>
    <definedName name="BExQGGRZ9PU4DLCW6LIRFFW7K8SB" hidden="1">#REF!</definedName>
    <definedName name="BExQGNIMU06R7XOZP0G4A4JF3PQU" localSheetId="5" hidden="1">#REF!</definedName>
    <definedName name="BExQGNIMU06R7XOZP0G4A4JF3PQU" localSheetId="4" hidden="1">#REF!</definedName>
    <definedName name="BExQGNIMU06R7XOZP0G4A4JF3PQU" localSheetId="8" hidden="1">#REF!</definedName>
    <definedName name="BExQGNIMU06R7XOZP0G4A4JF3PQU" localSheetId="7" hidden="1">#REF!</definedName>
    <definedName name="BExQGNIMU06R7XOZP0G4A4JF3PQU" hidden="1">#REF!</definedName>
    <definedName name="BExQHAW8VHKS49T51EGMDEFC81DR" localSheetId="5" hidden="1">#REF!</definedName>
    <definedName name="BExQHAW8VHKS49T51EGMDEFC81DR" localSheetId="4" hidden="1">#REF!</definedName>
    <definedName name="BExQHAW8VHKS49T51EGMDEFC81DR" localSheetId="8" hidden="1">#REF!</definedName>
    <definedName name="BExQHAW8VHKS49T51EGMDEFC81DR" localSheetId="7" hidden="1">#REF!</definedName>
    <definedName name="BExQHAW8VHKS49T51EGMDEFC81DR" hidden="1">#REF!</definedName>
    <definedName name="BExQKLA0B915G11EYP0LGKQB8ODL" localSheetId="5" hidden="1">#REF!</definedName>
    <definedName name="BExQKLA0B915G11EYP0LGKQB8ODL" localSheetId="4" hidden="1">#REF!</definedName>
    <definedName name="BExQKLA0B915G11EYP0LGKQB8ODL" localSheetId="8" hidden="1">#REF!</definedName>
    <definedName name="BExQKLA0B915G11EYP0LGKQB8ODL" localSheetId="7" hidden="1">#REF!</definedName>
    <definedName name="BExQKLA0B915G11EYP0LGKQB8ODL" hidden="1">#REF!</definedName>
    <definedName name="BExQLG5AXCWH6GNFB7S4E9NC0XD8" localSheetId="5" hidden="1">#REF!</definedName>
    <definedName name="BExQLG5AXCWH6GNFB7S4E9NC0XD8" localSheetId="4" hidden="1">#REF!</definedName>
    <definedName name="BExQLG5AXCWH6GNFB7S4E9NC0XD8" localSheetId="8" hidden="1">#REF!</definedName>
    <definedName name="BExQLG5AXCWH6GNFB7S4E9NC0XD8" localSheetId="7" hidden="1">#REF!</definedName>
    <definedName name="BExQLG5AXCWH6GNFB7S4E9NC0XD8" hidden="1">#REF!</definedName>
    <definedName name="BExRYKGHJYFMG3OBTPAS9UNL5J15" localSheetId="5" hidden="1">#REF!</definedName>
    <definedName name="BExRYKGHJYFMG3OBTPAS9UNL5J15" localSheetId="4" hidden="1">#REF!</definedName>
    <definedName name="BExRYKGHJYFMG3OBTPAS9UNL5J15" localSheetId="8" hidden="1">#REF!</definedName>
    <definedName name="BExRYKGHJYFMG3OBTPAS9UNL5J15" localSheetId="7" hidden="1">#REF!</definedName>
    <definedName name="BExRYKGHJYFMG3OBTPAS9UNL5J15" hidden="1">#REF!</definedName>
    <definedName name="BExRZ0CBUNTQNDTMSP8907Z8IF0K" localSheetId="5" hidden="1">#REF!</definedName>
    <definedName name="BExRZ0CBUNTQNDTMSP8907Z8IF0K" localSheetId="4" hidden="1">#REF!</definedName>
    <definedName name="BExRZ0CBUNTQNDTMSP8907Z8IF0K" localSheetId="8" hidden="1">#REF!</definedName>
    <definedName name="BExRZ0CBUNTQNDTMSP8907Z8IF0K" localSheetId="7" hidden="1">#REF!</definedName>
    <definedName name="BExRZ0CBUNTQNDTMSP8907Z8IF0K" hidden="1">#REF!</definedName>
    <definedName name="BExRZ0N3FY8C4LE3YPIZQIR4508K" localSheetId="5" hidden="1">#REF!</definedName>
    <definedName name="BExRZ0N3FY8C4LE3YPIZQIR4508K" localSheetId="4" hidden="1">#REF!</definedName>
    <definedName name="BExRZ0N3FY8C4LE3YPIZQIR4508K" localSheetId="8" hidden="1">#REF!</definedName>
    <definedName name="BExRZ0N3FY8C4LE3YPIZQIR4508K" localSheetId="7" hidden="1">#REF!</definedName>
    <definedName name="BExRZ0N3FY8C4LE3YPIZQIR4508K" hidden="1">#REF!</definedName>
    <definedName name="BExRZSIJUZLUM5HUXHG88BHOLJ7H" localSheetId="5" hidden="1">#REF!</definedName>
    <definedName name="BExRZSIJUZLUM5HUXHG88BHOLJ7H" localSheetId="4" hidden="1">#REF!</definedName>
    <definedName name="BExRZSIJUZLUM5HUXHG88BHOLJ7H" localSheetId="8" hidden="1">#REF!</definedName>
    <definedName name="BExRZSIJUZLUM5HUXHG88BHOLJ7H" localSheetId="7" hidden="1">#REF!</definedName>
    <definedName name="BExRZSIJUZLUM5HUXHG88BHOLJ7H" hidden="1">#REF!</definedName>
    <definedName name="BExS00WO0YBHHO9HE5UL1UQVAUO1" localSheetId="5" hidden="1">#REF!</definedName>
    <definedName name="BExS00WO0YBHHO9HE5UL1UQVAUO1" localSheetId="4" hidden="1">#REF!</definedName>
    <definedName name="BExS00WO0YBHHO9HE5UL1UQVAUO1" localSheetId="8" hidden="1">#REF!</definedName>
    <definedName name="BExS00WO0YBHHO9HE5UL1UQVAUO1" localSheetId="7" hidden="1">#REF!</definedName>
    <definedName name="BExS00WO0YBHHO9HE5UL1UQVAUO1" hidden="1">#REF!</definedName>
    <definedName name="BExS1UZKA34PAKDSTYYUBNIR4MXF" localSheetId="5" hidden="1">#REF!</definedName>
    <definedName name="BExS1UZKA34PAKDSTYYUBNIR4MXF" localSheetId="4" hidden="1">#REF!</definedName>
    <definedName name="BExS1UZKA34PAKDSTYYUBNIR4MXF" localSheetId="8" hidden="1">#REF!</definedName>
    <definedName name="BExS1UZKA34PAKDSTYYUBNIR4MXF" localSheetId="7" hidden="1">#REF!</definedName>
    <definedName name="BExS1UZKA34PAKDSTYYUBNIR4MXF" hidden="1">#REF!</definedName>
    <definedName name="BExS2IILHQJOER4TPQKFM1V75VCM" localSheetId="5" hidden="1">#REF!</definedName>
    <definedName name="BExS2IILHQJOER4TPQKFM1V75VCM" localSheetId="4" hidden="1">#REF!</definedName>
    <definedName name="BExS2IILHQJOER4TPQKFM1V75VCM" localSheetId="8" hidden="1">#REF!</definedName>
    <definedName name="BExS2IILHQJOER4TPQKFM1V75VCM" localSheetId="7" hidden="1">#REF!</definedName>
    <definedName name="BExS2IILHQJOER4TPQKFM1V75VCM" hidden="1">#REF!</definedName>
    <definedName name="BExS3KFF56GPO2J7TIZ6M5SFJEOG" localSheetId="5" hidden="1">#REF!</definedName>
    <definedName name="BExS3KFF56GPO2J7TIZ6M5SFJEOG" localSheetId="4" hidden="1">#REF!</definedName>
    <definedName name="BExS3KFF56GPO2J7TIZ6M5SFJEOG" localSheetId="8" hidden="1">#REF!</definedName>
    <definedName name="BExS3KFF56GPO2J7TIZ6M5SFJEOG" localSheetId="7" hidden="1">#REF!</definedName>
    <definedName name="BExS3KFF56GPO2J7TIZ6M5SFJEOG" hidden="1">#REF!</definedName>
    <definedName name="BExS3MTPQB1ASW6W43WV8A1SO24G" localSheetId="5" hidden="1">#REF!</definedName>
    <definedName name="BExS3MTPQB1ASW6W43WV8A1SO24G" localSheetId="4" hidden="1">#REF!</definedName>
    <definedName name="BExS3MTPQB1ASW6W43WV8A1SO24G" localSheetId="8" hidden="1">#REF!</definedName>
    <definedName name="BExS3MTPQB1ASW6W43WV8A1SO24G" localSheetId="7" hidden="1">#REF!</definedName>
    <definedName name="BExS3MTPQB1ASW6W43WV8A1SO24G" hidden="1">#REF!</definedName>
    <definedName name="BExS5ECY78OQP7LJF2PSKE3N2FZO" localSheetId="5" hidden="1">#REF!</definedName>
    <definedName name="BExS5ECY78OQP7LJF2PSKE3N2FZO" localSheetId="4" hidden="1">#REF!</definedName>
    <definedName name="BExS5ECY78OQP7LJF2PSKE3N2FZO" localSheetId="8" hidden="1">#REF!</definedName>
    <definedName name="BExS5ECY78OQP7LJF2PSKE3N2FZO" localSheetId="7" hidden="1">#REF!</definedName>
    <definedName name="BExS5ECY78OQP7LJF2PSKE3N2FZO" hidden="1">#REF!</definedName>
    <definedName name="BExS5O3P3VBTXVHEQLBJJTZ44X5E" localSheetId="5" hidden="1">#REF!</definedName>
    <definedName name="BExS5O3P3VBTXVHEQLBJJTZ44X5E" localSheetId="4" hidden="1">#REF!</definedName>
    <definedName name="BExS5O3P3VBTXVHEQLBJJTZ44X5E" localSheetId="8" hidden="1">#REF!</definedName>
    <definedName name="BExS5O3P3VBTXVHEQLBJJTZ44X5E" localSheetId="7" hidden="1">#REF!</definedName>
    <definedName name="BExS5O3P3VBTXVHEQLBJJTZ44X5E" hidden="1">#REF!</definedName>
    <definedName name="BExS6N5XZTR2P0ABPVQHL0D4FBLS" localSheetId="5" hidden="1">#REF!</definedName>
    <definedName name="BExS6N5XZTR2P0ABPVQHL0D4FBLS" localSheetId="4" hidden="1">#REF!</definedName>
    <definedName name="BExS6N5XZTR2P0ABPVQHL0D4FBLS" localSheetId="8" hidden="1">#REF!</definedName>
    <definedName name="BExS6N5XZTR2P0ABPVQHL0D4FBLS" localSheetId="7" hidden="1">#REF!</definedName>
    <definedName name="BExS6N5XZTR2P0ABPVQHL0D4FBLS" hidden="1">#REF!</definedName>
    <definedName name="BExS6S40JMF44ZTMXW3UE4WW9B54" localSheetId="4" hidden="1">[1]HEADER!#REF!</definedName>
    <definedName name="BExS6S40JMF44ZTMXW3UE4WW9B54" localSheetId="8" hidden="1">[1]HEADER!#REF!</definedName>
    <definedName name="BExS6S40JMF44ZTMXW3UE4WW9B54" localSheetId="7" hidden="1">[1]HEADER!#REF!</definedName>
    <definedName name="BExS6S40JMF44ZTMXW3UE4WW9B54" hidden="1">[1]HEADER!#REF!</definedName>
    <definedName name="BExS87YIXR3FSLSC8E4XR6RYTRUN" localSheetId="5" hidden="1">#REF!</definedName>
    <definedName name="BExS87YIXR3FSLSC8E4XR6RYTRUN" localSheetId="4" hidden="1">#REF!</definedName>
    <definedName name="BExS87YIXR3FSLSC8E4XR6RYTRUN" localSheetId="8" hidden="1">#REF!</definedName>
    <definedName name="BExS87YIXR3FSLSC8E4XR6RYTRUN" localSheetId="7" hidden="1">#REF!</definedName>
    <definedName name="BExS87YIXR3FSLSC8E4XR6RYTRUN" hidden="1">#REF!</definedName>
    <definedName name="BExS8W34H5WAAGKWSE2I4C1I6104" localSheetId="5" hidden="1">#REF!</definedName>
    <definedName name="BExS8W34H5WAAGKWSE2I4C1I6104" localSheetId="4" hidden="1">#REF!</definedName>
    <definedName name="BExS8W34H5WAAGKWSE2I4C1I6104" localSheetId="8" hidden="1">#REF!</definedName>
    <definedName name="BExS8W34H5WAAGKWSE2I4C1I6104" localSheetId="7" hidden="1">#REF!</definedName>
    <definedName name="BExS8W34H5WAAGKWSE2I4C1I6104" hidden="1">#REF!</definedName>
    <definedName name="BExS9EILFQPGCOS09DV3TPIILJKO" localSheetId="5" hidden="1">#REF!</definedName>
    <definedName name="BExS9EILFQPGCOS09DV3TPIILJKO" localSheetId="4" hidden="1">#REF!</definedName>
    <definedName name="BExS9EILFQPGCOS09DV3TPIILJKO" localSheetId="8" hidden="1">#REF!</definedName>
    <definedName name="BExS9EILFQPGCOS09DV3TPIILJKO" localSheetId="7" hidden="1">#REF!</definedName>
    <definedName name="BExS9EILFQPGCOS09DV3TPIILJKO" hidden="1">#REF!</definedName>
    <definedName name="BExS9EILXG8QHHMVBQ51THPGVRC9" localSheetId="5" hidden="1">#REF!</definedName>
    <definedName name="BExS9EILXG8QHHMVBQ51THPGVRC9" localSheetId="4" hidden="1">#REF!</definedName>
    <definedName name="BExS9EILXG8QHHMVBQ51THPGVRC9" localSheetId="8" hidden="1">#REF!</definedName>
    <definedName name="BExS9EILXG8QHHMVBQ51THPGVRC9" localSheetId="7" hidden="1">#REF!</definedName>
    <definedName name="BExS9EILXG8QHHMVBQ51THPGVRC9" hidden="1">#REF!</definedName>
    <definedName name="BExS9Y5A923VPLNU383NPTZCMFLK" localSheetId="5" hidden="1">#REF!</definedName>
    <definedName name="BExS9Y5A923VPLNU383NPTZCMFLK" localSheetId="4" hidden="1">#REF!</definedName>
    <definedName name="BExS9Y5A923VPLNU383NPTZCMFLK" localSheetId="8" hidden="1">#REF!</definedName>
    <definedName name="BExS9Y5A923VPLNU383NPTZCMFLK" localSheetId="7" hidden="1">#REF!</definedName>
    <definedName name="BExS9Y5A923VPLNU383NPTZCMFLK" hidden="1">#REF!</definedName>
    <definedName name="BExSA2SKTP0TBP4IZ9WSU8O9B6XG" localSheetId="5" hidden="1">#REF!</definedName>
    <definedName name="BExSA2SKTP0TBP4IZ9WSU8O9B6XG" localSheetId="4" hidden="1">#REF!</definedName>
    <definedName name="BExSA2SKTP0TBP4IZ9WSU8O9B6XG" localSheetId="8" hidden="1">#REF!</definedName>
    <definedName name="BExSA2SKTP0TBP4IZ9WSU8O9B6XG" localSheetId="7" hidden="1">#REF!</definedName>
    <definedName name="BExSA2SKTP0TBP4IZ9WSU8O9B6XG" hidden="1">#REF!</definedName>
    <definedName name="BExSAS49U4EAIIC6K381GNCFG2Q7" localSheetId="5" hidden="1">#REF!</definedName>
    <definedName name="BExSAS49U4EAIIC6K381GNCFG2Q7" localSheetId="4" hidden="1">#REF!</definedName>
    <definedName name="BExSAS49U4EAIIC6K381GNCFG2Q7" localSheetId="8" hidden="1">#REF!</definedName>
    <definedName name="BExSAS49U4EAIIC6K381GNCFG2Q7" localSheetId="7" hidden="1">#REF!</definedName>
    <definedName name="BExSAS49U4EAIIC6K381GNCFG2Q7" hidden="1">#REF!</definedName>
    <definedName name="BExSAVKEF8BPDO60U394EW42ASGF" localSheetId="5" hidden="1">#REF!</definedName>
    <definedName name="BExSAVKEF8BPDO60U394EW42ASGF" localSheetId="4" hidden="1">#REF!</definedName>
    <definedName name="BExSAVKEF8BPDO60U394EW42ASGF" localSheetId="8" hidden="1">#REF!</definedName>
    <definedName name="BExSAVKEF8BPDO60U394EW42ASGF" localSheetId="7" hidden="1">#REF!</definedName>
    <definedName name="BExSAVKEF8BPDO60U394EW42ASGF" hidden="1">#REF!</definedName>
    <definedName name="BExSBGE6R3N7T3CT30TA30O65RJY" localSheetId="5" hidden="1">#REF!</definedName>
    <definedName name="BExSBGE6R3N7T3CT30TA30O65RJY" localSheetId="4" hidden="1">#REF!</definedName>
    <definedName name="BExSBGE6R3N7T3CT30TA30O65RJY" localSheetId="8" hidden="1">#REF!</definedName>
    <definedName name="BExSBGE6R3N7T3CT30TA30O65RJY" localSheetId="7" hidden="1">#REF!</definedName>
    <definedName name="BExSBGE6R3N7T3CT30TA30O65RJY" hidden="1">#REF!</definedName>
    <definedName name="BExSDBTP6MPL3CYZZVG8A6AP47KH" localSheetId="5" hidden="1">#REF!</definedName>
    <definedName name="BExSDBTP6MPL3CYZZVG8A6AP47KH" localSheetId="4" hidden="1">#REF!</definedName>
    <definedName name="BExSDBTP6MPL3CYZZVG8A6AP47KH" localSheetId="8" hidden="1">#REF!</definedName>
    <definedName name="BExSDBTP6MPL3CYZZVG8A6AP47KH" localSheetId="7" hidden="1">#REF!</definedName>
    <definedName name="BExSDBTP6MPL3CYZZVG8A6AP47KH" hidden="1">#REF!</definedName>
    <definedName name="BExSH3L8ZU7A9TMERVFAUSWAI7HD" localSheetId="5" hidden="1">#REF!</definedName>
    <definedName name="BExSH3L8ZU7A9TMERVFAUSWAI7HD" localSheetId="4" hidden="1">#REF!</definedName>
    <definedName name="BExSH3L8ZU7A9TMERVFAUSWAI7HD" localSheetId="8" hidden="1">#REF!</definedName>
    <definedName name="BExSH3L8ZU7A9TMERVFAUSWAI7HD" localSheetId="7" hidden="1">#REF!</definedName>
    <definedName name="BExSH3L8ZU7A9TMERVFAUSWAI7HD" hidden="1">#REF!</definedName>
    <definedName name="BExSH6VY0236P5YAREUQ5PG9MV6R" localSheetId="5" hidden="1">#REF!</definedName>
    <definedName name="BExSH6VY0236P5YAREUQ5PG9MV6R" localSheetId="4" hidden="1">#REF!</definedName>
    <definedName name="BExSH6VY0236P5YAREUQ5PG9MV6R" localSheetId="8" hidden="1">#REF!</definedName>
    <definedName name="BExSH6VY0236P5YAREUQ5PG9MV6R" localSheetId="7" hidden="1">#REF!</definedName>
    <definedName name="BExSH6VY0236P5YAREUQ5PG9MV6R" hidden="1">#REF!</definedName>
    <definedName name="BExSH9A9LGHAMMVAUTWYJ7O4I5II" localSheetId="5" hidden="1">#REF!</definedName>
    <definedName name="BExSH9A9LGHAMMVAUTWYJ7O4I5II" localSheetId="4" hidden="1">#REF!</definedName>
    <definedName name="BExSH9A9LGHAMMVAUTWYJ7O4I5II" localSheetId="8" hidden="1">#REF!</definedName>
    <definedName name="BExSH9A9LGHAMMVAUTWYJ7O4I5II" localSheetId="7" hidden="1">#REF!</definedName>
    <definedName name="BExSH9A9LGHAMMVAUTWYJ7O4I5II" hidden="1">#REF!</definedName>
    <definedName name="BExTU9JSAV2531V5PLTFMW5PLVMP" localSheetId="5" hidden="1">#REF!</definedName>
    <definedName name="BExTU9JSAV2531V5PLTFMW5PLVMP" localSheetId="4" hidden="1">#REF!</definedName>
    <definedName name="BExTU9JSAV2531V5PLTFMW5PLVMP" localSheetId="8" hidden="1">#REF!</definedName>
    <definedName name="BExTU9JSAV2531V5PLTFMW5PLVMP" localSheetId="7" hidden="1">#REF!</definedName>
    <definedName name="BExTU9JSAV2531V5PLTFMW5PLVMP" hidden="1">#REF!</definedName>
    <definedName name="BExTW0C5M3IHIGFCS6DO31ROJDSV" localSheetId="5" hidden="1">#REF!</definedName>
    <definedName name="BExTW0C5M3IHIGFCS6DO31ROJDSV" localSheetId="4" hidden="1">#REF!</definedName>
    <definedName name="BExTW0C5M3IHIGFCS6DO31ROJDSV" localSheetId="8" hidden="1">#REF!</definedName>
    <definedName name="BExTW0C5M3IHIGFCS6DO31ROJDSV" localSheetId="7" hidden="1">#REF!</definedName>
    <definedName name="BExTW0C5M3IHIGFCS6DO31ROJDSV" hidden="1">#REF!</definedName>
    <definedName name="BExTXXF2E0CXNIMDX872LQ83S98O" localSheetId="5" hidden="1">#REF!</definedName>
    <definedName name="BExTXXF2E0CXNIMDX872LQ83S98O" localSheetId="4" hidden="1">#REF!</definedName>
    <definedName name="BExTXXF2E0CXNIMDX872LQ83S98O" localSheetId="8" hidden="1">#REF!</definedName>
    <definedName name="BExTXXF2E0CXNIMDX872LQ83S98O" localSheetId="7" hidden="1">#REF!</definedName>
    <definedName name="BExTXXF2E0CXNIMDX872LQ83S98O" hidden="1">#REF!</definedName>
    <definedName name="BExU0FBTXHHGM40O8TBAOH806RGX" localSheetId="5" hidden="1">#REF!</definedName>
    <definedName name="BExU0FBTXHHGM40O8TBAOH806RGX" localSheetId="4" hidden="1">#REF!</definedName>
    <definedName name="BExU0FBTXHHGM40O8TBAOH806RGX" localSheetId="8" hidden="1">#REF!</definedName>
    <definedName name="BExU0FBTXHHGM40O8TBAOH806RGX" localSheetId="7" hidden="1">#REF!</definedName>
    <definedName name="BExU0FBTXHHGM40O8TBAOH806RGX" hidden="1">#REF!</definedName>
    <definedName name="BExU0PIOWVFSB05GOVM1N13YP4AV" localSheetId="5" hidden="1">#REF!</definedName>
    <definedName name="BExU0PIOWVFSB05GOVM1N13YP4AV" localSheetId="4" hidden="1">#REF!</definedName>
    <definedName name="BExU0PIOWVFSB05GOVM1N13YP4AV" localSheetId="8" hidden="1">#REF!</definedName>
    <definedName name="BExU0PIOWVFSB05GOVM1N13YP4AV" localSheetId="7" hidden="1">#REF!</definedName>
    <definedName name="BExU0PIOWVFSB05GOVM1N13YP4AV" hidden="1">#REF!</definedName>
    <definedName name="BExU3DVHUU5IWSYXA8LYY9J6QOJB" localSheetId="5" hidden="1">#REF!</definedName>
    <definedName name="BExU3DVHUU5IWSYXA8LYY9J6QOJB" localSheetId="4" hidden="1">#REF!</definedName>
    <definedName name="BExU3DVHUU5IWSYXA8LYY9J6QOJB" localSheetId="8" hidden="1">#REF!</definedName>
    <definedName name="BExU3DVHUU5IWSYXA8LYY9J6QOJB" localSheetId="7" hidden="1">#REF!</definedName>
    <definedName name="BExU3DVHUU5IWSYXA8LYY9J6QOJB" hidden="1">#REF!</definedName>
    <definedName name="BExU5B96IA3VVRLACDM35XFC0QYY" localSheetId="5" hidden="1">#REF!</definedName>
    <definedName name="BExU5B96IA3VVRLACDM35XFC0QYY" localSheetId="4" hidden="1">#REF!</definedName>
    <definedName name="BExU5B96IA3VVRLACDM35XFC0QYY" localSheetId="8" hidden="1">#REF!</definedName>
    <definedName name="BExU5B96IA3VVRLACDM35XFC0QYY" localSheetId="7" hidden="1">#REF!</definedName>
    <definedName name="BExU5B96IA3VVRLACDM35XFC0QYY" hidden="1">#REF!</definedName>
    <definedName name="BExU5I577AMALET6AIZ4P1LRV9CU" localSheetId="4" hidden="1">[1]ZQZBC_PLN__04_03_10!#REF!</definedName>
    <definedName name="BExU5I577AMALET6AIZ4P1LRV9CU" localSheetId="8"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5" hidden="1">#REF!</definedName>
    <definedName name="BExU5T331OMXVAQHGORJ5T6ZXTYQ" localSheetId="4" hidden="1">#REF!</definedName>
    <definedName name="BExU5T331OMXVAQHGORJ5T6ZXTYQ" localSheetId="8" hidden="1">#REF!</definedName>
    <definedName name="BExU5T331OMXVAQHGORJ5T6ZXTYQ" localSheetId="7" hidden="1">#REF!</definedName>
    <definedName name="BExU5T331OMXVAQHGORJ5T6ZXTYQ" hidden="1">#REF!</definedName>
    <definedName name="BExU7EBQBMZVYUSS9YS0I4JESH9L" localSheetId="4" hidden="1">[1]HEADER!#REF!</definedName>
    <definedName name="BExU7EBQBMZVYUSS9YS0I4JESH9L" localSheetId="8" hidden="1">[1]HEADER!#REF!</definedName>
    <definedName name="BExU7EBQBMZVYUSS9YS0I4JESH9L" localSheetId="7" hidden="1">[1]HEADER!#REF!</definedName>
    <definedName name="BExU7EBQBMZVYUSS9YS0I4JESH9L" hidden="1">[1]HEADER!#REF!</definedName>
    <definedName name="BExU7OTEEIFPZNZ7G4E88SL0UMDX" localSheetId="5" hidden="1">#REF!</definedName>
    <definedName name="BExU7OTEEIFPZNZ7G4E88SL0UMDX" localSheetId="4" hidden="1">#REF!</definedName>
    <definedName name="BExU7OTEEIFPZNZ7G4E88SL0UMDX" localSheetId="8" hidden="1">#REF!</definedName>
    <definedName name="BExU7OTEEIFPZNZ7G4E88SL0UMDX" localSheetId="7" hidden="1">#REF!</definedName>
    <definedName name="BExU7OTEEIFPZNZ7G4E88SL0UMDX" hidden="1">#REF!</definedName>
    <definedName name="BExU8K4TIBBKCG98MZWSMZ2YRLKZ" localSheetId="5" hidden="1">#REF!</definedName>
    <definedName name="BExU8K4TIBBKCG98MZWSMZ2YRLKZ" localSheetId="4" hidden="1">#REF!</definedName>
    <definedName name="BExU8K4TIBBKCG98MZWSMZ2YRLKZ" localSheetId="8" hidden="1">#REF!</definedName>
    <definedName name="BExU8K4TIBBKCG98MZWSMZ2YRLKZ" localSheetId="7" hidden="1">#REF!</definedName>
    <definedName name="BExU8K4TIBBKCG98MZWSMZ2YRLKZ" hidden="1">#REF!</definedName>
    <definedName name="BExU93WXV10E2NUUNA12YIITLX4W" localSheetId="5" hidden="1">#REF!</definedName>
    <definedName name="BExU93WXV10E2NUUNA12YIITLX4W" localSheetId="4" hidden="1">#REF!</definedName>
    <definedName name="BExU93WXV10E2NUUNA12YIITLX4W" localSheetId="8" hidden="1">#REF!</definedName>
    <definedName name="BExU93WXV10E2NUUNA12YIITLX4W" localSheetId="7" hidden="1">#REF!</definedName>
    <definedName name="BExU93WXV10E2NUUNA12YIITLX4W" hidden="1">#REF!</definedName>
    <definedName name="BExUABIPZWYZ1QAOWL7313YI3GMH" localSheetId="5" hidden="1">#REF!</definedName>
    <definedName name="BExUABIPZWYZ1QAOWL7313YI3GMH" localSheetId="4" hidden="1">#REF!</definedName>
    <definedName name="BExUABIPZWYZ1QAOWL7313YI3GMH" localSheetId="8" hidden="1">#REF!</definedName>
    <definedName name="BExUABIPZWYZ1QAOWL7313YI3GMH" localSheetId="7" hidden="1">#REF!</definedName>
    <definedName name="BExUABIPZWYZ1QAOWL7313YI3GMH" hidden="1">#REF!</definedName>
    <definedName name="BExUB33EBJ0X2C87S737A15786Y1" localSheetId="5" hidden="1">#REF!</definedName>
    <definedName name="BExUB33EBJ0X2C87S737A15786Y1" localSheetId="4" hidden="1">#REF!</definedName>
    <definedName name="BExUB33EBJ0X2C87S737A15786Y1" localSheetId="8" hidden="1">#REF!</definedName>
    <definedName name="BExUB33EBJ0X2C87S737A15786Y1" localSheetId="7" hidden="1">#REF!</definedName>
    <definedName name="BExUB33EBJ0X2C87S737A15786Y1" hidden="1">#REF!</definedName>
    <definedName name="BExUC9I2YXGSCVE8W0KZ56D3E9UX" localSheetId="4" hidden="1">[1]HEADER!#REF!</definedName>
    <definedName name="BExUC9I2YXGSCVE8W0KZ56D3E9UX" localSheetId="8" hidden="1">[1]HEADER!#REF!</definedName>
    <definedName name="BExUC9I2YXGSCVE8W0KZ56D3E9UX" localSheetId="7" hidden="1">[1]HEADER!#REF!</definedName>
    <definedName name="BExUC9I2YXGSCVE8W0KZ56D3E9UX" hidden="1">[1]HEADER!#REF!</definedName>
    <definedName name="BExUF21WPW72ZWEVF6KS5K1TAPJV" localSheetId="5" hidden="1">#REF!</definedName>
    <definedName name="BExUF21WPW72ZWEVF6KS5K1TAPJV" localSheetId="4" hidden="1">#REF!</definedName>
    <definedName name="BExUF21WPW72ZWEVF6KS5K1TAPJV" localSheetId="8" hidden="1">#REF!</definedName>
    <definedName name="BExUF21WPW72ZWEVF6KS5K1TAPJV" localSheetId="7" hidden="1">#REF!</definedName>
    <definedName name="BExUF21WPW72ZWEVF6KS5K1TAPJV" hidden="1">#REF!</definedName>
    <definedName name="BExVQBDLSADDXHKCYZD30A70YYOV" localSheetId="5" hidden="1">#REF!</definedName>
    <definedName name="BExVQBDLSADDXHKCYZD30A70YYOV" localSheetId="4" hidden="1">#REF!</definedName>
    <definedName name="BExVQBDLSADDXHKCYZD30A70YYOV" localSheetId="8" hidden="1">#REF!</definedName>
    <definedName name="BExVQBDLSADDXHKCYZD30A70YYOV" localSheetId="7" hidden="1">#REF!</definedName>
    <definedName name="BExVQBDLSADDXHKCYZD30A70YYOV" hidden="1">#REF!</definedName>
    <definedName name="BExVRJA8N4HQXJOAGF74DJ6ID7C0" localSheetId="5" hidden="1">#REF!</definedName>
    <definedName name="BExVRJA8N4HQXJOAGF74DJ6ID7C0" localSheetId="4" hidden="1">#REF!</definedName>
    <definedName name="BExVRJA8N4HQXJOAGF74DJ6ID7C0" localSheetId="8" hidden="1">#REF!</definedName>
    <definedName name="BExVRJA8N4HQXJOAGF74DJ6ID7C0" localSheetId="7" hidden="1">#REF!</definedName>
    <definedName name="BExVRJA8N4HQXJOAGF74DJ6ID7C0" hidden="1">#REF!</definedName>
    <definedName name="BExVRSFEVELSL81MBS07OHQFJGF3" localSheetId="5" hidden="1">#REF!</definedName>
    <definedName name="BExVRSFEVELSL81MBS07OHQFJGF3" localSheetId="4" hidden="1">#REF!</definedName>
    <definedName name="BExVRSFEVELSL81MBS07OHQFJGF3" localSheetId="8" hidden="1">#REF!</definedName>
    <definedName name="BExVRSFEVELSL81MBS07OHQFJGF3" localSheetId="7" hidden="1">#REF!</definedName>
    <definedName name="BExVRSFEVELSL81MBS07OHQFJGF3" hidden="1">#REF!</definedName>
    <definedName name="BExVRSVI383MR6YMJKZG6SJCCOR7" localSheetId="5" hidden="1">#REF!</definedName>
    <definedName name="BExVRSVI383MR6YMJKZG6SJCCOR7" localSheetId="4" hidden="1">#REF!</definedName>
    <definedName name="BExVRSVI383MR6YMJKZG6SJCCOR7" localSheetId="8" hidden="1">#REF!</definedName>
    <definedName name="BExVRSVI383MR6YMJKZG6SJCCOR7" localSheetId="7" hidden="1">#REF!</definedName>
    <definedName name="BExVRSVI383MR6YMJKZG6SJCCOR7" hidden="1">#REF!</definedName>
    <definedName name="BExVSBWQZ595EUUKM647FCG81PNC" localSheetId="5" hidden="1">#REF!</definedName>
    <definedName name="BExVSBWQZ595EUUKM647FCG81PNC" localSheetId="4" hidden="1">#REF!</definedName>
    <definedName name="BExVSBWQZ595EUUKM647FCG81PNC" localSheetId="8" hidden="1">#REF!</definedName>
    <definedName name="BExVSBWQZ595EUUKM647FCG81PNC" localSheetId="7" hidden="1">#REF!</definedName>
    <definedName name="BExVSBWQZ595EUUKM647FCG81PNC" hidden="1">#REF!</definedName>
    <definedName name="BExVSVU74D4UHM1EE8M7XKH475QK" localSheetId="5" hidden="1">#REF!</definedName>
    <definedName name="BExVSVU74D4UHM1EE8M7XKH475QK" localSheetId="4" hidden="1">#REF!</definedName>
    <definedName name="BExVSVU74D4UHM1EE8M7XKH475QK" localSheetId="8" hidden="1">#REF!</definedName>
    <definedName name="BExVSVU74D4UHM1EE8M7XKH475QK" localSheetId="7" hidden="1">#REF!</definedName>
    <definedName name="BExVSVU74D4UHM1EE8M7XKH475QK" hidden="1">#REF!</definedName>
    <definedName name="BExVTE9NXE7WTQ5M5U533PZQ8B72" localSheetId="5" hidden="1">#REF!</definedName>
    <definedName name="BExVTE9NXE7WTQ5M5U533PZQ8B72" localSheetId="4" hidden="1">#REF!</definedName>
    <definedName name="BExVTE9NXE7WTQ5M5U533PZQ8B72" localSheetId="8" hidden="1">#REF!</definedName>
    <definedName name="BExVTE9NXE7WTQ5M5U533PZQ8B72" localSheetId="7" hidden="1">#REF!</definedName>
    <definedName name="BExVTE9NXE7WTQ5M5U533PZQ8B72" hidden="1">#REF!</definedName>
    <definedName name="BExVUEDVBJDA9ZSRBB69T0Q1DAPC" localSheetId="5" hidden="1">#REF!</definedName>
    <definedName name="BExVUEDVBJDA9ZSRBB69T0Q1DAPC" localSheetId="4" hidden="1">#REF!</definedName>
    <definedName name="BExVUEDVBJDA9ZSRBB69T0Q1DAPC" localSheetId="8" hidden="1">#REF!</definedName>
    <definedName name="BExVUEDVBJDA9ZSRBB69T0Q1DAPC" localSheetId="7" hidden="1">#REF!</definedName>
    <definedName name="BExVUEDVBJDA9ZSRBB69T0Q1DAPC" hidden="1">#REF!</definedName>
    <definedName name="BExVV7R3Q55HP3I9G68BGJUKNWJJ" localSheetId="5" hidden="1">#REF!</definedName>
    <definedName name="BExVV7R3Q55HP3I9G68BGJUKNWJJ" localSheetId="4" hidden="1">#REF!</definedName>
    <definedName name="BExVV7R3Q55HP3I9G68BGJUKNWJJ" localSheetId="8" hidden="1">#REF!</definedName>
    <definedName name="BExVV7R3Q55HP3I9G68BGJUKNWJJ" localSheetId="7" hidden="1">#REF!</definedName>
    <definedName name="BExVV7R3Q55HP3I9G68BGJUKNWJJ" hidden="1">#REF!</definedName>
    <definedName name="BExVVIJJ54QBOTP6Q5ACFTY4O2VE" localSheetId="5" hidden="1">#REF!</definedName>
    <definedName name="BExVVIJJ54QBOTP6Q5ACFTY4O2VE" localSheetId="4" hidden="1">#REF!</definedName>
    <definedName name="BExVVIJJ54QBOTP6Q5ACFTY4O2VE" localSheetId="8" hidden="1">#REF!</definedName>
    <definedName name="BExVVIJJ54QBOTP6Q5ACFTY4O2VE" localSheetId="7" hidden="1">#REF!</definedName>
    <definedName name="BExVVIJJ54QBOTP6Q5ACFTY4O2VE" hidden="1">#REF!</definedName>
    <definedName name="BExVVSA3NHNSPJCX2NHRAYFGVW6O" localSheetId="5" hidden="1">#REF!</definedName>
    <definedName name="BExVVSA3NHNSPJCX2NHRAYFGVW6O" localSheetId="4" hidden="1">#REF!</definedName>
    <definedName name="BExVVSA3NHNSPJCX2NHRAYFGVW6O" localSheetId="8" hidden="1">#REF!</definedName>
    <definedName name="BExVVSA3NHNSPJCX2NHRAYFGVW6O" localSheetId="7" hidden="1">#REF!</definedName>
    <definedName name="BExVVSA3NHNSPJCX2NHRAYFGVW6O" hidden="1">#REF!</definedName>
    <definedName name="BExVX0MYY63UM714QLGCV0504A2Q" localSheetId="4" hidden="1">[2]ZQBC_REG_02_08!#REF!</definedName>
    <definedName name="BExVX0MYY63UM714QLGCV0504A2Q" localSheetId="8" hidden="1">[2]ZQBC_REG_02_08!#REF!</definedName>
    <definedName name="BExVX0MYY63UM714QLGCV0504A2Q" localSheetId="7" hidden="1">[2]ZQBC_REG_02_08!#REF!</definedName>
    <definedName name="BExVX0MYY63UM714QLGCV0504A2Q" hidden="1">[2]ZQBC_REG_02_08!#REF!</definedName>
    <definedName name="BExVXGDI0UOWJZ7LAFUH458STFOM" localSheetId="5" hidden="1">#REF!</definedName>
    <definedName name="BExVXGDI0UOWJZ7LAFUH458STFOM" localSheetId="4" hidden="1">#REF!</definedName>
    <definedName name="BExVXGDI0UOWJZ7LAFUH458STFOM" localSheetId="8" hidden="1">#REF!</definedName>
    <definedName name="BExVXGDI0UOWJZ7LAFUH458STFOM" localSheetId="7" hidden="1">#REF!</definedName>
    <definedName name="BExVXGDI0UOWJZ7LAFUH458STFOM" hidden="1">#REF!</definedName>
    <definedName name="BExW09IRXJACALU2LJ4F1PP8FNGU" localSheetId="5" hidden="1">#REF!</definedName>
    <definedName name="BExW09IRXJACALU2LJ4F1PP8FNGU" localSheetId="4" hidden="1">#REF!</definedName>
    <definedName name="BExW09IRXJACALU2LJ4F1PP8FNGU" localSheetId="8" hidden="1">#REF!</definedName>
    <definedName name="BExW09IRXJACALU2LJ4F1PP8FNGU" localSheetId="7" hidden="1">#REF!</definedName>
    <definedName name="BExW09IRXJACALU2LJ4F1PP8FNGU" hidden="1">#REF!</definedName>
    <definedName name="BExW0CYYGF0EIC4A3FJ80OX6GA1D" localSheetId="5" hidden="1">#REF!</definedName>
    <definedName name="BExW0CYYGF0EIC4A3FJ80OX6GA1D" localSheetId="4" hidden="1">#REF!</definedName>
    <definedName name="BExW0CYYGF0EIC4A3FJ80OX6GA1D" localSheetId="8" hidden="1">#REF!</definedName>
    <definedName name="BExW0CYYGF0EIC4A3FJ80OX6GA1D" localSheetId="7" hidden="1">#REF!</definedName>
    <definedName name="BExW0CYYGF0EIC4A3FJ80OX6GA1D" hidden="1">#REF!</definedName>
    <definedName name="BExW0ERIW7MD891SN4ESTO8V7WND" localSheetId="5" hidden="1">#REF!</definedName>
    <definedName name="BExW0ERIW7MD891SN4ESTO8V7WND" localSheetId="4" hidden="1">#REF!</definedName>
    <definedName name="BExW0ERIW7MD891SN4ESTO8V7WND" localSheetId="8" hidden="1">#REF!</definedName>
    <definedName name="BExW0ERIW7MD891SN4ESTO8V7WND" localSheetId="7" hidden="1">#REF!</definedName>
    <definedName name="BExW0ERIW7MD891SN4ESTO8V7WND" hidden="1">#REF!</definedName>
    <definedName name="BExW0KLYZY3Q4XDYK76ZJ8T7T6A3" localSheetId="5" hidden="1">#REF!</definedName>
    <definedName name="BExW0KLYZY3Q4XDYK76ZJ8T7T6A3" localSheetId="4" hidden="1">#REF!</definedName>
    <definedName name="BExW0KLYZY3Q4XDYK76ZJ8T7T6A3" localSheetId="8" hidden="1">#REF!</definedName>
    <definedName name="BExW0KLYZY3Q4XDYK76ZJ8T7T6A3" localSheetId="7" hidden="1">#REF!</definedName>
    <definedName name="BExW0KLYZY3Q4XDYK76ZJ8T7T6A3" hidden="1">#REF!</definedName>
    <definedName name="BExW1KKQQUOA71WIDBKWAHFJCH4E" localSheetId="5" hidden="1">#REF!</definedName>
    <definedName name="BExW1KKQQUOA71WIDBKWAHFJCH4E" localSheetId="4" hidden="1">#REF!</definedName>
    <definedName name="BExW1KKQQUOA71WIDBKWAHFJCH4E" localSheetId="8" hidden="1">#REF!</definedName>
    <definedName name="BExW1KKQQUOA71WIDBKWAHFJCH4E" localSheetId="7" hidden="1">#REF!</definedName>
    <definedName name="BExW1KKQQUOA71WIDBKWAHFJCH4E" hidden="1">#REF!</definedName>
    <definedName name="BExW3UOY6B5HLIX3ZQA7XCUJXH5C" localSheetId="5" hidden="1">#REF!</definedName>
    <definedName name="BExW3UOY6B5HLIX3ZQA7XCUJXH5C" localSheetId="4" hidden="1">#REF!</definedName>
    <definedName name="BExW3UOY6B5HLIX3ZQA7XCUJXH5C" localSheetId="8" hidden="1">#REF!</definedName>
    <definedName name="BExW3UOY6B5HLIX3ZQA7XCUJXH5C" localSheetId="7" hidden="1">#REF!</definedName>
    <definedName name="BExW3UOY6B5HLIX3ZQA7XCUJXH5C" hidden="1">#REF!</definedName>
    <definedName name="BExW5MZ9LCOOHDPGAP9C9PAFTZL4" localSheetId="5" hidden="1">#REF!</definedName>
    <definedName name="BExW5MZ9LCOOHDPGAP9C9PAFTZL4" localSheetId="4" hidden="1">#REF!</definedName>
    <definedName name="BExW5MZ9LCOOHDPGAP9C9PAFTZL4" localSheetId="8" hidden="1">#REF!</definedName>
    <definedName name="BExW5MZ9LCOOHDPGAP9C9PAFTZL4" localSheetId="7" hidden="1">#REF!</definedName>
    <definedName name="BExW5MZ9LCOOHDPGAP9C9PAFTZL4" hidden="1">#REF!</definedName>
    <definedName name="BExW6JN5IU0E7FU9O1KD1O9U6HO3" localSheetId="5" hidden="1">#REF!</definedName>
    <definedName name="BExW6JN5IU0E7FU9O1KD1O9U6HO3" localSheetId="4" hidden="1">#REF!</definedName>
    <definedName name="BExW6JN5IU0E7FU9O1KD1O9U6HO3" localSheetId="8" hidden="1">#REF!</definedName>
    <definedName name="BExW6JN5IU0E7FU9O1KD1O9U6HO3" localSheetId="7" hidden="1">#REF!</definedName>
    <definedName name="BExW6JN5IU0E7FU9O1KD1O9U6HO3" hidden="1">#REF!</definedName>
    <definedName name="BExW6P1D4DP1W0DR7LN7CYMEE0L3" localSheetId="5" hidden="1">#REF!</definedName>
    <definedName name="BExW6P1D4DP1W0DR7LN7CYMEE0L3" localSheetId="4" hidden="1">#REF!</definedName>
    <definedName name="BExW6P1D4DP1W0DR7LN7CYMEE0L3" localSheetId="8" hidden="1">#REF!</definedName>
    <definedName name="BExW6P1D4DP1W0DR7LN7CYMEE0L3" localSheetId="7" hidden="1">#REF!</definedName>
    <definedName name="BExW6P1D4DP1W0DR7LN7CYMEE0L3" hidden="1">#REF!</definedName>
    <definedName name="BExW6Q8IQOH4HISK9RWBFV69T8CM" localSheetId="5" hidden="1">#REF!</definedName>
    <definedName name="BExW6Q8IQOH4HISK9RWBFV69T8CM" localSheetId="4" hidden="1">#REF!</definedName>
    <definedName name="BExW6Q8IQOH4HISK9RWBFV69T8CM" localSheetId="8" hidden="1">#REF!</definedName>
    <definedName name="BExW6Q8IQOH4HISK9RWBFV69T8CM" localSheetId="7" hidden="1">#REF!</definedName>
    <definedName name="BExW6Q8IQOH4HISK9RWBFV69T8CM" hidden="1">#REF!</definedName>
    <definedName name="BExW740UQ31HQ06SPMCQUZNBOT6R" localSheetId="5" hidden="1">#REF!</definedName>
    <definedName name="BExW740UQ31HQ06SPMCQUZNBOT6R" localSheetId="4" hidden="1">#REF!</definedName>
    <definedName name="BExW740UQ31HQ06SPMCQUZNBOT6R" localSheetId="8" hidden="1">#REF!</definedName>
    <definedName name="BExW740UQ31HQ06SPMCQUZNBOT6R" localSheetId="7" hidden="1">#REF!</definedName>
    <definedName name="BExW740UQ31HQ06SPMCQUZNBOT6R" hidden="1">#REF!</definedName>
    <definedName name="BExW740UYMAD6KONPKO9C54TNQ48" localSheetId="5" hidden="1">#REF!</definedName>
    <definedName name="BExW740UYMAD6KONPKO9C54TNQ48" localSheetId="4" hidden="1">#REF!</definedName>
    <definedName name="BExW740UYMAD6KONPKO9C54TNQ48" localSheetId="8" hidden="1">#REF!</definedName>
    <definedName name="BExW740UYMAD6KONPKO9C54TNQ48" localSheetId="7" hidden="1">#REF!</definedName>
    <definedName name="BExW740UYMAD6KONPKO9C54TNQ48" hidden="1">#REF!</definedName>
    <definedName name="BExW77X54W95TY08XO8JZN3N4TA9" localSheetId="5" hidden="1">#REF!</definedName>
    <definedName name="BExW77X54W95TY08XO8JZN3N4TA9" localSheetId="4" hidden="1">#REF!</definedName>
    <definedName name="BExW77X54W95TY08XO8JZN3N4TA9" localSheetId="8" hidden="1">#REF!</definedName>
    <definedName name="BExW77X54W95TY08XO8JZN3N4TA9" localSheetId="7" hidden="1">#REF!</definedName>
    <definedName name="BExW77X54W95TY08XO8JZN3N4TA9" hidden="1">#REF!</definedName>
    <definedName name="BExW7GRBCUY0T3PHXMG3WZWM6AH7" localSheetId="5" hidden="1">#REF!</definedName>
    <definedName name="BExW7GRBCUY0T3PHXMG3WZWM6AH7" localSheetId="4" hidden="1">#REF!</definedName>
    <definedName name="BExW7GRBCUY0T3PHXMG3WZWM6AH7" localSheetId="8" hidden="1">#REF!</definedName>
    <definedName name="BExW7GRBCUY0T3PHXMG3WZWM6AH7" localSheetId="7" hidden="1">#REF!</definedName>
    <definedName name="BExW7GRBCUY0T3PHXMG3WZWM6AH7" hidden="1">#REF!</definedName>
    <definedName name="BExW7XE8YORV5U9YS6JJHXEK4EZL" localSheetId="4" hidden="1">[2]ZQBC_REG_02_08!#REF!</definedName>
    <definedName name="BExW7XE8YORV5U9YS6JJHXEK4EZL" localSheetId="8" hidden="1">[2]ZQBC_REG_02_08!#REF!</definedName>
    <definedName name="BExW7XE8YORV5U9YS6JJHXEK4EZL" localSheetId="7" hidden="1">[2]ZQBC_REG_02_08!#REF!</definedName>
    <definedName name="BExW7XE8YORV5U9YS6JJHXEK4EZL" hidden="1">[2]ZQBC_REG_02_08!#REF!</definedName>
    <definedName name="BExXMHURO2ILR6OSP9X9MTDZEJG3" localSheetId="5" hidden="1">#REF!</definedName>
    <definedName name="BExXMHURO2ILR6OSP9X9MTDZEJG3" localSheetId="4" hidden="1">#REF!</definedName>
    <definedName name="BExXMHURO2ILR6OSP9X9MTDZEJG3" localSheetId="8" hidden="1">#REF!</definedName>
    <definedName name="BExXMHURO2ILR6OSP9X9MTDZEJG3" localSheetId="7" hidden="1">#REF!</definedName>
    <definedName name="BExXMHURO2ILR6OSP9X9MTDZEJG3" hidden="1">#REF!</definedName>
    <definedName name="BExXO7W9I31XCAGOMJ78WY3VKB2L" localSheetId="5" hidden="1">#REF!</definedName>
    <definedName name="BExXO7W9I31XCAGOMJ78WY3VKB2L" localSheetId="4" hidden="1">#REF!</definedName>
    <definedName name="BExXO7W9I31XCAGOMJ78WY3VKB2L" localSheetId="8" hidden="1">#REF!</definedName>
    <definedName name="BExXO7W9I31XCAGOMJ78WY3VKB2L" localSheetId="7" hidden="1">#REF!</definedName>
    <definedName name="BExXO7W9I31XCAGOMJ78WY3VKB2L" hidden="1">#REF!</definedName>
    <definedName name="BExXQXLI8TDGP7JJ9TJL46VQN221" localSheetId="5" hidden="1">#REF!</definedName>
    <definedName name="BExXQXLI8TDGP7JJ9TJL46VQN221" localSheetId="4" hidden="1">#REF!</definedName>
    <definedName name="BExXQXLI8TDGP7JJ9TJL46VQN221" localSheetId="8" hidden="1">#REF!</definedName>
    <definedName name="BExXQXLI8TDGP7JJ9TJL46VQN221" localSheetId="7" hidden="1">#REF!</definedName>
    <definedName name="BExXQXLI8TDGP7JJ9TJL46VQN221" hidden="1">#REF!</definedName>
    <definedName name="BExXRI4HWZLNIQL25XMAR3DJRSOR" localSheetId="5" hidden="1">#REF!</definedName>
    <definedName name="BExXRI4HWZLNIQL25XMAR3DJRSOR" localSheetId="4" hidden="1">#REF!</definedName>
    <definedName name="BExXRI4HWZLNIQL25XMAR3DJRSOR" localSheetId="8" hidden="1">#REF!</definedName>
    <definedName name="BExXRI4HWZLNIQL25XMAR3DJRSOR" localSheetId="7" hidden="1">#REF!</definedName>
    <definedName name="BExXRI4HWZLNIQL25XMAR3DJRSOR" hidden="1">#REF!</definedName>
    <definedName name="BExXS3JVBAGUVBOWZPVFU7H7AWWO" localSheetId="5" hidden="1">#REF!</definedName>
    <definedName name="BExXS3JVBAGUVBOWZPVFU7H7AWWO" localSheetId="4" hidden="1">#REF!</definedName>
    <definedName name="BExXS3JVBAGUVBOWZPVFU7H7AWWO" localSheetId="8" hidden="1">#REF!</definedName>
    <definedName name="BExXS3JVBAGUVBOWZPVFU7H7AWWO" localSheetId="7" hidden="1">#REF!</definedName>
    <definedName name="BExXS3JVBAGUVBOWZPVFU7H7AWWO" hidden="1">#REF!</definedName>
    <definedName name="BExXTHGB6H9QEFOTMTUYBR92U97B" localSheetId="5" hidden="1">#REF!</definedName>
    <definedName name="BExXTHGB6H9QEFOTMTUYBR92U97B" localSheetId="4" hidden="1">#REF!</definedName>
    <definedName name="BExXTHGB6H9QEFOTMTUYBR92U97B" localSheetId="8" hidden="1">#REF!</definedName>
    <definedName name="BExXTHGB6H9QEFOTMTUYBR92U97B" localSheetId="7" hidden="1">#REF!</definedName>
    <definedName name="BExXTHGB6H9QEFOTMTUYBR92U97B" hidden="1">#REF!</definedName>
    <definedName name="BExXTN5AQJNBGKA3WQUIU6YUEPV4" localSheetId="5" hidden="1">#REF!</definedName>
    <definedName name="BExXTN5AQJNBGKA3WQUIU6YUEPV4" localSheetId="4" hidden="1">#REF!</definedName>
    <definedName name="BExXTN5AQJNBGKA3WQUIU6YUEPV4" localSheetId="8" hidden="1">#REF!</definedName>
    <definedName name="BExXTN5AQJNBGKA3WQUIU6YUEPV4" localSheetId="7" hidden="1">#REF!</definedName>
    <definedName name="BExXTN5AQJNBGKA3WQUIU6YUEPV4" hidden="1">#REF!</definedName>
    <definedName name="BExXTOSJ6KXI5G39YESWA22BMQ4W" localSheetId="5" hidden="1">#REF!</definedName>
    <definedName name="BExXTOSJ6KXI5G39YESWA22BMQ4W" localSheetId="4" hidden="1">#REF!</definedName>
    <definedName name="BExXTOSJ6KXI5G39YESWA22BMQ4W" localSheetId="8" hidden="1">#REF!</definedName>
    <definedName name="BExXTOSJ6KXI5G39YESWA22BMQ4W" localSheetId="7" hidden="1">#REF!</definedName>
    <definedName name="BExXTOSJ6KXI5G39YESWA22BMQ4W" hidden="1">#REF!</definedName>
    <definedName name="BExXUR0B78KK4A9EKD6J2EGZSLV5" localSheetId="5" hidden="1">#REF!</definedName>
    <definedName name="BExXUR0B78KK4A9EKD6J2EGZSLV5" localSheetId="4" hidden="1">#REF!</definedName>
    <definedName name="BExXUR0B78KK4A9EKD6J2EGZSLV5" localSheetId="8" hidden="1">#REF!</definedName>
    <definedName name="BExXUR0B78KK4A9EKD6J2EGZSLV5" localSheetId="7" hidden="1">#REF!</definedName>
    <definedName name="BExXUR0B78KK4A9EKD6J2EGZSLV5" hidden="1">#REF!</definedName>
    <definedName name="BExXV5P0F25GGHB05VV24CHATLO1" localSheetId="5" hidden="1">#REF!</definedName>
    <definedName name="BExXV5P0F25GGHB05VV24CHATLO1" localSheetId="4" hidden="1">#REF!</definedName>
    <definedName name="BExXV5P0F25GGHB05VV24CHATLO1" localSheetId="8" hidden="1">#REF!</definedName>
    <definedName name="BExXV5P0F25GGHB05VV24CHATLO1" localSheetId="7" hidden="1">#REF!</definedName>
    <definedName name="BExXV5P0F25GGHB05VV24CHATLO1" hidden="1">#REF!</definedName>
    <definedName name="BExXVIVRDQP1TVL82ARPY8NU7L4D" localSheetId="5" hidden="1">#REF!</definedName>
    <definedName name="BExXVIVRDQP1TVL82ARPY8NU7L4D" localSheetId="4" hidden="1">#REF!</definedName>
    <definedName name="BExXVIVRDQP1TVL82ARPY8NU7L4D" localSheetId="8" hidden="1">#REF!</definedName>
    <definedName name="BExXVIVRDQP1TVL82ARPY8NU7L4D" localSheetId="7" hidden="1">#REF!</definedName>
    <definedName name="BExXVIVRDQP1TVL82ARPY8NU7L4D" hidden="1">#REF!</definedName>
    <definedName name="BExXWZH2WDU5PY25RYVE874AVWH4" localSheetId="5" hidden="1">#REF!</definedName>
    <definedName name="BExXWZH2WDU5PY25RYVE874AVWH4" localSheetId="4" hidden="1">#REF!</definedName>
    <definedName name="BExXWZH2WDU5PY25RYVE874AVWH4" localSheetId="8" hidden="1">#REF!</definedName>
    <definedName name="BExXWZH2WDU5PY25RYVE874AVWH4" localSheetId="7" hidden="1">#REF!</definedName>
    <definedName name="BExXWZH2WDU5PY25RYVE874AVWH4" hidden="1">#REF!</definedName>
    <definedName name="BExXX67XRSSJPVXF6MQ2SFIGN4Y7" localSheetId="5" hidden="1">#REF!</definedName>
    <definedName name="BExXX67XRSSJPVXF6MQ2SFIGN4Y7" localSheetId="4" hidden="1">#REF!</definedName>
    <definedName name="BExXX67XRSSJPVXF6MQ2SFIGN4Y7" localSheetId="8" hidden="1">#REF!</definedName>
    <definedName name="BExXX67XRSSJPVXF6MQ2SFIGN4Y7" localSheetId="7" hidden="1">#REF!</definedName>
    <definedName name="BExXX67XRSSJPVXF6MQ2SFIGN4Y7" hidden="1">#REF!</definedName>
    <definedName name="BExXXG3ZOCBXIAAIZVCSP0WU65PV" localSheetId="5" hidden="1">#REF!</definedName>
    <definedName name="BExXXG3ZOCBXIAAIZVCSP0WU65PV" localSheetId="4" hidden="1">#REF!</definedName>
    <definedName name="BExXXG3ZOCBXIAAIZVCSP0WU65PV" localSheetId="8" hidden="1">#REF!</definedName>
    <definedName name="BExXXG3ZOCBXIAAIZVCSP0WU65PV" localSheetId="7" hidden="1">#REF!</definedName>
    <definedName name="BExXXG3ZOCBXIAAIZVCSP0WU65PV" hidden="1">#REF!</definedName>
    <definedName name="BExXY913GRTBM5NJHI491SHLI4LP" localSheetId="5" hidden="1">#REF!</definedName>
    <definedName name="BExXY913GRTBM5NJHI491SHLI4LP" localSheetId="4" hidden="1">#REF!</definedName>
    <definedName name="BExXY913GRTBM5NJHI491SHLI4LP" localSheetId="8" hidden="1">#REF!</definedName>
    <definedName name="BExXY913GRTBM5NJHI491SHLI4LP" localSheetId="7" hidden="1">#REF!</definedName>
    <definedName name="BExXY913GRTBM5NJHI491SHLI4LP" hidden="1">#REF!</definedName>
    <definedName name="BExXZNDLYG13GZI4BZC2R95WEK07" localSheetId="5" hidden="1">#REF!</definedName>
    <definedName name="BExXZNDLYG13GZI4BZC2R95WEK07" localSheetId="4" hidden="1">#REF!</definedName>
    <definedName name="BExXZNDLYG13GZI4BZC2R95WEK07" localSheetId="8" hidden="1">#REF!</definedName>
    <definedName name="BExXZNDLYG13GZI4BZC2R95WEK07" localSheetId="7" hidden="1">#REF!</definedName>
    <definedName name="BExXZNDLYG13GZI4BZC2R95WEK07" hidden="1">#REF!</definedName>
    <definedName name="BExXZRQ50KDKQHNGXAIRR8PF7G5Q" localSheetId="5" hidden="1">#REF!</definedName>
    <definedName name="BExXZRQ50KDKQHNGXAIRR8PF7G5Q" localSheetId="4" hidden="1">#REF!</definedName>
    <definedName name="BExXZRQ50KDKQHNGXAIRR8PF7G5Q" localSheetId="8" hidden="1">#REF!</definedName>
    <definedName name="BExXZRQ50KDKQHNGXAIRR8PF7G5Q" localSheetId="7" hidden="1">#REF!</definedName>
    <definedName name="BExXZRQ50KDKQHNGXAIRR8PF7G5Q" hidden="1">#REF!</definedName>
    <definedName name="BExY2N4EY1DZ4L35N43GM0IB2VPK" localSheetId="5" hidden="1">#REF!</definedName>
    <definedName name="BExY2N4EY1DZ4L35N43GM0IB2VPK" localSheetId="4" hidden="1">#REF!</definedName>
    <definedName name="BExY2N4EY1DZ4L35N43GM0IB2VPK" localSheetId="8" hidden="1">#REF!</definedName>
    <definedName name="BExY2N4EY1DZ4L35N43GM0IB2VPK" localSheetId="7" hidden="1">#REF!</definedName>
    <definedName name="BExY2N4EY1DZ4L35N43GM0IB2VPK" hidden="1">#REF!</definedName>
    <definedName name="BExY3MMWXIQSTJWDYYFN0TA1A1SH" localSheetId="5" hidden="1">#REF!</definedName>
    <definedName name="BExY3MMWXIQSTJWDYYFN0TA1A1SH" localSheetId="4" hidden="1">#REF!</definedName>
    <definedName name="BExY3MMWXIQSTJWDYYFN0TA1A1SH" localSheetId="8" hidden="1">#REF!</definedName>
    <definedName name="BExY3MMWXIQSTJWDYYFN0TA1A1SH" localSheetId="7" hidden="1">#REF!</definedName>
    <definedName name="BExY3MMWXIQSTJWDYYFN0TA1A1SH" hidden="1">#REF!</definedName>
    <definedName name="BExY68W65TVGJYVP88U94OZJXW92" localSheetId="5" hidden="1">#REF!</definedName>
    <definedName name="BExY68W65TVGJYVP88U94OZJXW92" localSheetId="4" hidden="1">#REF!</definedName>
    <definedName name="BExY68W65TVGJYVP88U94OZJXW92" localSheetId="8" hidden="1">#REF!</definedName>
    <definedName name="BExY68W65TVGJYVP88U94OZJXW92" localSheetId="7" hidden="1">#REF!</definedName>
    <definedName name="BExY68W65TVGJYVP88U94OZJXW92" hidden="1">#REF!</definedName>
    <definedName name="BExZJQJI4H09EC94GXCLZDAB05VB" localSheetId="4" hidden="1">[1]HEADER!#REF!</definedName>
    <definedName name="BExZJQJI4H09EC94GXCLZDAB05VB" localSheetId="8" hidden="1">[1]HEADER!#REF!</definedName>
    <definedName name="BExZJQJI4H09EC94GXCLZDAB05VB" localSheetId="7" hidden="1">[1]HEADER!#REF!</definedName>
    <definedName name="BExZJQJI4H09EC94GXCLZDAB05VB" hidden="1">[1]HEADER!#REF!</definedName>
    <definedName name="BExZKR3VJ576YAUQN076B93KO59K" localSheetId="5" hidden="1">#REF!</definedName>
    <definedName name="BExZKR3VJ576YAUQN076B93KO59K" localSheetId="4" hidden="1">#REF!</definedName>
    <definedName name="BExZKR3VJ576YAUQN076B93KO59K" localSheetId="8" hidden="1">#REF!</definedName>
    <definedName name="BExZKR3VJ576YAUQN076B93KO59K" localSheetId="7" hidden="1">#REF!</definedName>
    <definedName name="BExZKR3VJ576YAUQN076B93KO59K" hidden="1">#REF!</definedName>
    <definedName name="BExZKU92AO3Y1O0ER3PXE4B2I6RI" localSheetId="5" hidden="1">#REF!</definedName>
    <definedName name="BExZKU92AO3Y1O0ER3PXE4B2I6RI" localSheetId="4" hidden="1">#REF!</definedName>
    <definedName name="BExZKU92AO3Y1O0ER3PXE4B2I6RI" localSheetId="8" hidden="1">#REF!</definedName>
    <definedName name="BExZKU92AO3Y1O0ER3PXE4B2I6RI" localSheetId="7" hidden="1">#REF!</definedName>
    <definedName name="BExZKU92AO3Y1O0ER3PXE4B2I6RI" hidden="1">#REF!</definedName>
    <definedName name="BExZKUJTD6LL7UXH2TZWJEBIWBK9" localSheetId="5" hidden="1">#REF!</definedName>
    <definedName name="BExZKUJTD6LL7UXH2TZWJEBIWBK9" localSheetId="4" hidden="1">#REF!</definedName>
    <definedName name="BExZKUJTD6LL7UXH2TZWJEBIWBK9" localSheetId="8" hidden="1">#REF!</definedName>
    <definedName name="BExZKUJTD6LL7UXH2TZWJEBIWBK9" localSheetId="7" hidden="1">#REF!</definedName>
    <definedName name="BExZKUJTD6LL7UXH2TZWJEBIWBK9" hidden="1">#REF!</definedName>
    <definedName name="BExZLPV9SS22Q89NOAAPH4KE2NCI" localSheetId="5" hidden="1">#REF!</definedName>
    <definedName name="BExZLPV9SS22Q89NOAAPH4KE2NCI" localSheetId="4" hidden="1">#REF!</definedName>
    <definedName name="BExZLPV9SS22Q89NOAAPH4KE2NCI" localSheetId="8" hidden="1">#REF!</definedName>
    <definedName name="BExZLPV9SS22Q89NOAAPH4KE2NCI" localSheetId="7" hidden="1">#REF!</definedName>
    <definedName name="BExZLPV9SS22Q89NOAAPH4KE2NCI" hidden="1">#REF!</definedName>
    <definedName name="BExZM4US2DP7QFX3MP7L50SP2XOL" localSheetId="5" hidden="1">#REF!</definedName>
    <definedName name="BExZM4US2DP7QFX3MP7L50SP2XOL" localSheetId="4" hidden="1">#REF!</definedName>
    <definedName name="BExZM4US2DP7QFX3MP7L50SP2XOL" localSheetId="8" hidden="1">#REF!</definedName>
    <definedName name="BExZM4US2DP7QFX3MP7L50SP2XOL" localSheetId="7" hidden="1">#REF!</definedName>
    <definedName name="BExZM4US2DP7QFX3MP7L50SP2XOL" hidden="1">#REF!</definedName>
    <definedName name="BExZNQZT1LW9775RO9TLV3BRMJ10" localSheetId="5" hidden="1">#REF!</definedName>
    <definedName name="BExZNQZT1LW9775RO9TLV3BRMJ10" localSheetId="4" hidden="1">#REF!</definedName>
    <definedName name="BExZNQZT1LW9775RO9TLV3BRMJ10" localSheetId="8" hidden="1">#REF!</definedName>
    <definedName name="BExZNQZT1LW9775RO9TLV3BRMJ10" localSheetId="7" hidden="1">#REF!</definedName>
    <definedName name="BExZNQZT1LW9775RO9TLV3BRMJ10" hidden="1">#REF!</definedName>
    <definedName name="BExZO1C4DMHFFBZNZODSP4ZX7HD7" localSheetId="5" hidden="1">#REF!</definedName>
    <definedName name="BExZO1C4DMHFFBZNZODSP4ZX7HD7" localSheetId="4" hidden="1">#REF!</definedName>
    <definedName name="BExZO1C4DMHFFBZNZODSP4ZX7HD7" localSheetId="8" hidden="1">#REF!</definedName>
    <definedName name="BExZO1C4DMHFFBZNZODSP4ZX7HD7" localSheetId="7" hidden="1">#REF!</definedName>
    <definedName name="BExZO1C4DMHFFBZNZODSP4ZX7HD7" hidden="1">#REF!</definedName>
    <definedName name="BExZO99Z8LFFE2OU6KR3GU66ZU0M" localSheetId="5" hidden="1">#REF!</definedName>
    <definedName name="BExZO99Z8LFFE2OU6KR3GU66ZU0M" localSheetId="4" hidden="1">#REF!</definedName>
    <definedName name="BExZO99Z8LFFE2OU6KR3GU66ZU0M" localSheetId="8" hidden="1">#REF!</definedName>
    <definedName name="BExZO99Z8LFFE2OU6KR3GU66ZU0M" localSheetId="7" hidden="1">#REF!</definedName>
    <definedName name="BExZO99Z8LFFE2OU6KR3GU66ZU0M" hidden="1">#REF!</definedName>
    <definedName name="BExZP1QYR0G4BE2GNX7T40PRUWTE" localSheetId="5" hidden="1">#REF!</definedName>
    <definedName name="BExZP1QYR0G4BE2GNX7T40PRUWTE" localSheetId="4" hidden="1">#REF!</definedName>
    <definedName name="BExZP1QYR0G4BE2GNX7T40PRUWTE" localSheetId="8" hidden="1">#REF!</definedName>
    <definedName name="BExZP1QYR0G4BE2GNX7T40PRUWTE" localSheetId="7" hidden="1">#REF!</definedName>
    <definedName name="BExZP1QYR0G4BE2GNX7T40PRUWTE" hidden="1">#REF!</definedName>
    <definedName name="BExZPIOHX3ABCG2YJAIMI6N5FSPL" localSheetId="5" hidden="1">#REF!</definedName>
    <definedName name="BExZPIOHX3ABCG2YJAIMI6N5FSPL" localSheetId="4" hidden="1">#REF!</definedName>
    <definedName name="BExZPIOHX3ABCG2YJAIMI6N5FSPL" localSheetId="8" hidden="1">#REF!</definedName>
    <definedName name="BExZPIOHX3ABCG2YJAIMI6N5FSPL" localSheetId="7" hidden="1">#REF!</definedName>
    <definedName name="BExZPIOHX3ABCG2YJAIMI6N5FSPL" hidden="1">#REF!</definedName>
    <definedName name="BExZSGRVHGXOEDFDQC17GK8OZV7P" localSheetId="5" hidden="1">#REF!</definedName>
    <definedName name="BExZSGRVHGXOEDFDQC17GK8OZV7P" localSheetId="4" hidden="1">#REF!</definedName>
    <definedName name="BExZSGRVHGXOEDFDQC17GK8OZV7P" localSheetId="8" hidden="1">#REF!</definedName>
    <definedName name="BExZSGRVHGXOEDFDQC17GK8OZV7P" localSheetId="7" hidden="1">#REF!</definedName>
    <definedName name="BExZSGRVHGXOEDFDQC17GK8OZV7P" hidden="1">#REF!</definedName>
    <definedName name="BExZTDQR50ZLG9SHW463LMV4I9EF" localSheetId="5" hidden="1">#REF!</definedName>
    <definedName name="BExZTDQR50ZLG9SHW463LMV4I9EF" localSheetId="4" hidden="1">#REF!</definedName>
    <definedName name="BExZTDQR50ZLG9SHW463LMV4I9EF" localSheetId="8" hidden="1">#REF!</definedName>
    <definedName name="BExZTDQR50ZLG9SHW463LMV4I9EF" localSheetId="7" hidden="1">#REF!</definedName>
    <definedName name="BExZTDQR50ZLG9SHW463LMV4I9EF" hidden="1">#REF!</definedName>
    <definedName name="BExZTUZ96GGOOTAQJ1EXWAKRHOBY" localSheetId="5" hidden="1">#REF!</definedName>
    <definedName name="BExZTUZ96GGOOTAQJ1EXWAKRHOBY" localSheetId="4" hidden="1">#REF!</definedName>
    <definedName name="BExZTUZ96GGOOTAQJ1EXWAKRHOBY" localSheetId="8" hidden="1">#REF!</definedName>
    <definedName name="BExZTUZ96GGOOTAQJ1EXWAKRHOBY" localSheetId="7" hidden="1">#REF!</definedName>
    <definedName name="BExZTUZ96GGOOTAQJ1EXWAKRHOBY" hidden="1">#REF!</definedName>
    <definedName name="BExZWW2CJYV8V7QB41EBGP2YM5OG" localSheetId="5" hidden="1">#REF!</definedName>
    <definedName name="BExZWW2CJYV8V7QB41EBGP2YM5OG" localSheetId="4" hidden="1">#REF!</definedName>
    <definedName name="BExZWW2CJYV8V7QB41EBGP2YM5OG" localSheetId="8" hidden="1">#REF!</definedName>
    <definedName name="BExZWW2CJYV8V7QB41EBGP2YM5OG" localSheetId="7" hidden="1">#REF!</definedName>
    <definedName name="BExZWW2CJYV8V7QB41EBGP2YM5OG" hidden="1">#REF!</definedName>
    <definedName name="BExZXDLHT6EX4OUX2SOHWODQ9KYG" localSheetId="5" hidden="1">#REF!</definedName>
    <definedName name="BExZXDLHT6EX4OUX2SOHWODQ9KYG" localSheetId="4" hidden="1">#REF!</definedName>
    <definedName name="BExZXDLHT6EX4OUX2SOHWODQ9KYG" localSheetId="8" hidden="1">#REF!</definedName>
    <definedName name="BExZXDLHT6EX4OUX2SOHWODQ9KYG" localSheetId="7" hidden="1">#REF!</definedName>
    <definedName name="BExZXDLHT6EX4OUX2SOHWODQ9KYG" hidden="1">#REF!</definedName>
    <definedName name="BExZXIP1B5HNFGA7PQFHUGX95789" localSheetId="5" hidden="1">#REF!</definedName>
    <definedName name="BExZXIP1B5HNFGA7PQFHUGX95789" localSheetId="4" hidden="1">#REF!</definedName>
    <definedName name="BExZXIP1B5HNFGA7PQFHUGX95789" localSheetId="8" hidden="1">#REF!</definedName>
    <definedName name="BExZXIP1B5HNFGA7PQFHUGX95789" localSheetId="7" hidden="1">#REF!</definedName>
    <definedName name="BExZXIP1B5HNFGA7PQFHUGX95789" hidden="1">#REF!</definedName>
    <definedName name="BExZXIZTS8GLF0ST0UI7OYJ03SUP" localSheetId="5" hidden="1">#REF!</definedName>
    <definedName name="BExZXIZTS8GLF0ST0UI7OYJ03SUP" localSheetId="4" hidden="1">#REF!</definedName>
    <definedName name="BExZXIZTS8GLF0ST0UI7OYJ03SUP" localSheetId="8" hidden="1">#REF!</definedName>
    <definedName name="BExZXIZTS8GLF0ST0UI7OYJ03SUP" localSheetId="7" hidden="1">#REF!</definedName>
    <definedName name="BExZXIZTS8GLF0ST0UI7OYJ03SUP" hidden="1">#REF!</definedName>
    <definedName name="BExZYDPO844NEHFICNS2ASEB40T4" localSheetId="5" hidden="1">#REF!</definedName>
    <definedName name="BExZYDPO844NEHFICNS2ASEB40T4" localSheetId="4" hidden="1">#REF!</definedName>
    <definedName name="BExZYDPO844NEHFICNS2ASEB40T4" localSheetId="8" hidden="1">#REF!</definedName>
    <definedName name="BExZYDPO844NEHFICNS2ASEB40T4" localSheetId="7" hidden="1">#REF!</definedName>
    <definedName name="BExZYDPO844NEHFICNS2ASEB40T4" hidden="1">#REF!</definedName>
    <definedName name="BExZZ3HGNEG3YX1H9M9DVR5C2JO2" localSheetId="5" hidden="1">#REF!</definedName>
    <definedName name="BExZZ3HGNEG3YX1H9M9DVR5C2JO2" localSheetId="4" hidden="1">#REF!</definedName>
    <definedName name="BExZZ3HGNEG3YX1H9M9DVR5C2JO2" localSheetId="8" hidden="1">#REF!</definedName>
    <definedName name="BExZZ3HGNEG3YX1H9M9DVR5C2JO2" localSheetId="7" hidden="1">#REF!</definedName>
    <definedName name="BExZZ3HGNEG3YX1H9M9DVR5C2JO2" hidden="1">#REF!</definedName>
    <definedName name="Country">[3]Setup!$C$11</definedName>
    <definedName name="Currency">[3]Setup!$C$15</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"05/17/2017 04:29:48"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ag01_as">[4]en!$A$1:$AG$131</definedName>
    <definedName name="pag01_en">[5]en!$A$1:$AG$131</definedName>
    <definedName name="pag01_fr" localSheetId="5">#REF!</definedName>
    <definedName name="pag01_fr" localSheetId="4">#REF!</definedName>
    <definedName name="pag01_fr" localSheetId="8">#REF!</definedName>
    <definedName name="pag01_fr" localSheetId="7">#REF!</definedName>
    <definedName name="pag01_fr">#REF!</definedName>
    <definedName name="pag01_ge">[6]de!$A$1:$AG$65</definedName>
    <definedName name="pag02_en" localSheetId="4">[5]en!#REF!</definedName>
    <definedName name="pag02_en" localSheetId="8">[5]en!#REF!</definedName>
    <definedName name="pag02_en" localSheetId="7">[5]en!#REF!</definedName>
    <definedName name="pag02_en">[5]en!#REF!</definedName>
    <definedName name="pag02_fr" localSheetId="5">#REF!</definedName>
    <definedName name="pag02_fr" localSheetId="4">#REF!</definedName>
    <definedName name="pag02_fr" localSheetId="8">#REF!</definedName>
    <definedName name="pag02_fr" localSheetId="7">#REF!</definedName>
    <definedName name="pag02_fr">#REF!</definedName>
    <definedName name="pag02_ge" localSheetId="4">[6]de!#REF!</definedName>
    <definedName name="pag02_ge" localSheetId="8">[6]de!#REF!</definedName>
    <definedName name="pag02_ge" localSheetId="7">[6]de!#REF!</definedName>
    <definedName name="pag02_ge">[6]de!#REF!</definedName>
    <definedName name="pag03_en" localSheetId="8">[5]en!#REF!</definedName>
    <definedName name="pag03_en" localSheetId="7">[5]en!#REF!</definedName>
    <definedName name="pag03_en">[5]en!#REF!</definedName>
    <definedName name="pag03_fr">[6]fr!$A$66:$AG$130</definedName>
    <definedName name="pag03_ge">[6]de!$A$66:$AG$130</definedName>
    <definedName name="pag04_en">[5]en!$A$132:$AG$195</definedName>
    <definedName name="pag04_fr" localSheetId="5">#REF!</definedName>
    <definedName name="pag04_fr" localSheetId="4">#REF!</definedName>
    <definedName name="pag04_fr" localSheetId="8">#REF!</definedName>
    <definedName name="pag04_fr" localSheetId="7">#REF!</definedName>
    <definedName name="pag04_fr">#REF!</definedName>
    <definedName name="pag04_ge">[6]de!$A$131:$AG$195</definedName>
    <definedName name="pag05_en">[5]en!$A$196:$AG$260</definedName>
    <definedName name="pag05_fr" localSheetId="5">#REF!</definedName>
    <definedName name="pag05_fr" localSheetId="4">#REF!</definedName>
    <definedName name="pag05_fr" localSheetId="8">#REF!</definedName>
    <definedName name="pag05_fr" localSheetId="7">#REF!</definedName>
    <definedName name="pag05_fr">#REF!</definedName>
    <definedName name="pag05_ge">[6]de!$A$196:$AG$260</definedName>
    <definedName name="pag06_en">[5]en!$A$261:$AG$325</definedName>
    <definedName name="pag06_fr" localSheetId="5">#REF!</definedName>
    <definedName name="pag06_fr" localSheetId="4">#REF!</definedName>
    <definedName name="pag06_fr" localSheetId="8">#REF!</definedName>
    <definedName name="pag06_fr" localSheetId="7">#REF!</definedName>
    <definedName name="pag06_fr">#REF!</definedName>
    <definedName name="pag06_ge">[6]de!$A$261:$AG$325</definedName>
    <definedName name="pag07_en">[5]en!$A$326:$AG$390</definedName>
    <definedName name="pag07_fr" localSheetId="5">#REF!</definedName>
    <definedName name="pag07_fr" localSheetId="4">#REF!</definedName>
    <definedName name="pag07_fr" localSheetId="8">#REF!</definedName>
    <definedName name="pag07_fr" localSheetId="7">#REF!</definedName>
    <definedName name="pag07_fr">#REF!</definedName>
    <definedName name="pag07_ge">[6]de!$A$326:$AG$390</definedName>
    <definedName name="pag08_en">[5]en!$A$391:$AG$455</definedName>
    <definedName name="pag08_fr" localSheetId="5">#REF!</definedName>
    <definedName name="pag08_fr" localSheetId="4">#REF!</definedName>
    <definedName name="pag08_fr" localSheetId="8">#REF!</definedName>
    <definedName name="pag08_fr" localSheetId="7">#REF!</definedName>
    <definedName name="pag08_fr">#REF!</definedName>
    <definedName name="pag08_ge">[6]de!$A$391:$AG$455</definedName>
    <definedName name="pag09_en">[5]en!$A$456:$AG$520</definedName>
    <definedName name="pag09_fr" localSheetId="5">#REF!</definedName>
    <definedName name="pag09_fr" localSheetId="4">#REF!</definedName>
    <definedName name="pag09_fr" localSheetId="8">#REF!</definedName>
    <definedName name="pag09_fr" localSheetId="7">#REF!</definedName>
    <definedName name="pag09_fr">#REF!</definedName>
    <definedName name="pag09_ge">[6]de!$A$456:$AG$520</definedName>
    <definedName name="pag10_en">[5]en!$A$521:$AG$585</definedName>
    <definedName name="pag10_fr" localSheetId="5">#REF!</definedName>
    <definedName name="pag10_fr" localSheetId="4">#REF!</definedName>
    <definedName name="pag10_fr" localSheetId="8">#REF!</definedName>
    <definedName name="pag10_fr" localSheetId="7">#REF!</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 localSheetId="5">#REF!</definedName>
    <definedName name="tab00_fr" localSheetId="4">#REF!</definedName>
    <definedName name="tab00_fr" localSheetId="8">#REF!</definedName>
    <definedName name="tab00_fr" localSheetId="7">#REF!</definedName>
    <definedName name="tab00_fr">#REF!</definedName>
    <definedName name="tab00_ge" localSheetId="5">#REF!</definedName>
    <definedName name="tab00_ge" localSheetId="4">#REF!</definedName>
    <definedName name="tab00_ge" localSheetId="8">#REF!</definedName>
    <definedName name="tab00_ge" localSheetId="7">#REF!</definedName>
    <definedName name="tab00_ge">#REF!</definedName>
    <definedName name="tab01_en" localSheetId="4">[5]en!#REF!</definedName>
    <definedName name="tab01_en" localSheetId="8">[5]en!#REF!</definedName>
    <definedName name="tab01_en" localSheetId="7">[5]en!#REF!</definedName>
    <definedName name="tab01_en">[5]en!#REF!</definedName>
    <definedName name="tab01_fr" localSheetId="5">#REF!</definedName>
    <definedName name="tab01_fr" localSheetId="4">#REF!</definedName>
    <definedName name="tab01_fr" localSheetId="8">#REF!</definedName>
    <definedName name="tab01_fr" localSheetId="7">#REF!</definedName>
    <definedName name="tab01_fr">#REF!</definedName>
    <definedName name="tab01_ge" localSheetId="5">#REF!</definedName>
    <definedName name="tab01_ge" localSheetId="4">#REF!</definedName>
    <definedName name="tab01_ge" localSheetId="8">#REF!</definedName>
    <definedName name="tab01_ge" localSheetId="7">#REF!</definedName>
    <definedName name="tab01_ge">#REF!</definedName>
    <definedName name="tab02_en">[5]en!$A$132:$AG$156</definedName>
    <definedName name="tab02_fr" localSheetId="5">#REF!</definedName>
    <definedName name="tab02_fr" localSheetId="4">#REF!</definedName>
    <definedName name="tab02_fr" localSheetId="8">#REF!</definedName>
    <definedName name="tab02_fr" localSheetId="7">#REF!</definedName>
    <definedName name="tab02_fr">#REF!</definedName>
    <definedName name="tab02_ge" localSheetId="5">#REF!</definedName>
    <definedName name="tab02_ge" localSheetId="4">#REF!</definedName>
    <definedName name="tab02_ge" localSheetId="8">#REF!</definedName>
    <definedName name="tab02_ge" localSheetId="7">#REF!</definedName>
    <definedName name="tab02_ge">#REF!</definedName>
    <definedName name="tab03_en">[5]en!$A$161:$AG$184</definedName>
    <definedName name="tab03_fr" localSheetId="5">#REF!</definedName>
    <definedName name="tab03_fr" localSheetId="4">#REF!</definedName>
    <definedName name="tab03_fr" localSheetId="8">#REF!</definedName>
    <definedName name="tab03_fr" localSheetId="7">#REF!</definedName>
    <definedName name="tab03_fr">#REF!</definedName>
    <definedName name="tab03_ge" localSheetId="5">#REF!</definedName>
    <definedName name="tab03_ge" localSheetId="4">#REF!</definedName>
    <definedName name="tab03_ge" localSheetId="8">#REF!</definedName>
    <definedName name="tab03_ge" localSheetId="7">#REF!</definedName>
    <definedName name="tab03_ge">#REF!</definedName>
    <definedName name="tab04_en">[5]en!$A$197:$AG$236</definedName>
    <definedName name="tab04_fr" localSheetId="5">#REF!</definedName>
    <definedName name="tab04_fr" localSheetId="4">#REF!</definedName>
    <definedName name="tab04_fr" localSheetId="8">#REF!</definedName>
    <definedName name="tab04_fr" localSheetId="7">#REF!</definedName>
    <definedName name="tab04_fr">#REF!</definedName>
    <definedName name="tab04_ge" localSheetId="5">#REF!</definedName>
    <definedName name="tab04_ge" localSheetId="4">#REF!</definedName>
    <definedName name="tab04_ge" localSheetId="8">#REF!</definedName>
    <definedName name="tab04_ge" localSheetId="7">#REF!</definedName>
    <definedName name="tab04_ge">#REF!</definedName>
    <definedName name="tab05_en">[5]en!$A$262:$AG$302</definedName>
    <definedName name="tab05_fr" localSheetId="5">#REF!</definedName>
    <definedName name="tab05_fr" localSheetId="4">#REF!</definedName>
    <definedName name="tab05_fr" localSheetId="8">#REF!</definedName>
    <definedName name="tab05_fr" localSheetId="7">#REF!</definedName>
    <definedName name="tab05_fr">#REF!</definedName>
    <definedName name="tab05_ge" localSheetId="5">#REF!</definedName>
    <definedName name="tab05_ge" localSheetId="4">#REF!</definedName>
    <definedName name="tab05_ge" localSheetId="8">#REF!</definedName>
    <definedName name="tab05_ge" localSheetId="7">#REF!</definedName>
    <definedName name="tab05_ge">#REF!</definedName>
    <definedName name="tab06_en">[5]en!$A$327:$AG$361</definedName>
    <definedName name="tab06_fr" localSheetId="5">#REF!</definedName>
    <definedName name="tab06_fr" localSheetId="4">#REF!</definedName>
    <definedName name="tab06_fr" localSheetId="8">#REF!</definedName>
    <definedName name="tab06_fr" localSheetId="7">#REF!</definedName>
    <definedName name="tab06_fr">#REF!</definedName>
    <definedName name="tab06_ge" localSheetId="5">#REF!</definedName>
    <definedName name="tab06_ge" localSheetId="4">#REF!</definedName>
    <definedName name="tab06_ge" localSheetId="8">#REF!</definedName>
    <definedName name="tab06_ge" localSheetId="7">#REF!</definedName>
    <definedName name="tab06_ge">#REF!</definedName>
    <definedName name="tab07_en">[5]en!$A$366:$AG$389</definedName>
    <definedName name="tab07_fr" localSheetId="5">#REF!</definedName>
    <definedName name="tab07_fr" localSheetId="4">#REF!</definedName>
    <definedName name="tab07_fr" localSheetId="8">#REF!</definedName>
    <definedName name="tab07_fr" localSheetId="7">#REF!</definedName>
    <definedName name="tab07_fr">#REF!</definedName>
    <definedName name="tab07_ge" localSheetId="5">#REF!</definedName>
    <definedName name="tab07_ge" localSheetId="4">#REF!</definedName>
    <definedName name="tab07_ge" localSheetId="8">#REF!</definedName>
    <definedName name="tab07_ge" localSheetId="7">#REF!</definedName>
    <definedName name="tab07_ge">#REF!</definedName>
    <definedName name="tab08_en">[5]en!$A$392:$AG$419</definedName>
    <definedName name="tab08_fr" localSheetId="5">#REF!</definedName>
    <definedName name="tab08_fr" localSheetId="4">#REF!</definedName>
    <definedName name="tab08_fr" localSheetId="8">#REF!</definedName>
    <definedName name="tab08_fr" localSheetId="7">#REF!</definedName>
    <definedName name="tab08_fr">#REF!</definedName>
    <definedName name="tab08_ge" localSheetId="5">#REF!</definedName>
    <definedName name="tab08_ge" localSheetId="4">#REF!</definedName>
    <definedName name="tab08_ge" localSheetId="8">#REF!</definedName>
    <definedName name="tab08_ge" localSheetId="7">#REF!</definedName>
    <definedName name="tab08_ge">#REF!</definedName>
    <definedName name="tab09_en">[5]en!$A$424:$AG$448</definedName>
    <definedName name="tab09_fr" localSheetId="5">#REF!</definedName>
    <definedName name="tab09_fr" localSheetId="4">#REF!</definedName>
    <definedName name="tab09_fr" localSheetId="8">#REF!</definedName>
    <definedName name="tab09_fr" localSheetId="7">#REF!</definedName>
    <definedName name="tab09_fr">#REF!</definedName>
    <definedName name="tab09_ge" localSheetId="5">#REF!</definedName>
    <definedName name="tab09_ge" localSheetId="4">#REF!</definedName>
    <definedName name="tab09_ge" localSheetId="8">#REF!</definedName>
    <definedName name="tab09_ge" localSheetId="7">#REF!</definedName>
    <definedName name="tab09_ge">#REF!</definedName>
    <definedName name="tab10_en">[5]en!$A$457:$AG$495</definedName>
    <definedName name="tab10_fr" localSheetId="5">#REF!</definedName>
    <definedName name="tab10_fr" localSheetId="4">#REF!</definedName>
    <definedName name="tab10_fr" localSheetId="8">#REF!</definedName>
    <definedName name="tab10_fr" localSheetId="7">#REF!</definedName>
    <definedName name="tab10_fr">#REF!</definedName>
    <definedName name="tab10_ge" localSheetId="5">#REF!</definedName>
    <definedName name="tab10_ge" localSheetId="4">#REF!</definedName>
    <definedName name="tab10_ge" localSheetId="8">#REF!</definedName>
    <definedName name="tab10_ge" localSheetId="7">#REF!</definedName>
    <definedName name="tab10_ge">#REF!</definedName>
    <definedName name="tab11_en">[5]en!$A$522:$AG$550</definedName>
    <definedName name="tab11_fr" localSheetId="5">#REF!</definedName>
    <definedName name="tab11_fr" localSheetId="4">#REF!</definedName>
    <definedName name="tab11_fr" localSheetId="8">#REF!</definedName>
    <definedName name="tab11_fr" localSheetId="7">#REF!</definedName>
    <definedName name="tab11_fr">#REF!</definedName>
    <definedName name="tab11_ge" localSheetId="5">#REF!</definedName>
    <definedName name="tab11_ge" localSheetId="4">#REF!</definedName>
    <definedName name="tab11_ge" localSheetId="8">#REF!</definedName>
    <definedName name="tab11_ge" localSheetId="7">#REF!</definedName>
    <definedName name="tab11_ge">#REF!</definedName>
    <definedName name="tab12_en">[5]en!$A$555:$AG$572</definedName>
    <definedName name="tab12_fr" localSheetId="5">#REF!</definedName>
    <definedName name="tab12_fr" localSheetId="4">#REF!</definedName>
    <definedName name="tab12_fr" localSheetId="8">#REF!</definedName>
    <definedName name="tab12_fr" localSheetId="7">#REF!</definedName>
    <definedName name="tab12_fr">#REF!</definedName>
    <definedName name="tab12_ge" localSheetId="5">#REF!</definedName>
    <definedName name="tab12_ge" localSheetId="4">#REF!</definedName>
    <definedName name="tab12_ge" localSheetId="8">#REF!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5" l="1"/>
  <c r="J3" i="25"/>
  <c r="K3" i="25" s="1"/>
  <c r="L3" i="25" l="1"/>
  <c r="L7" i="25" s="1"/>
  <c r="K7" i="25"/>
  <c r="K53" i="9"/>
  <c r="O36" i="9"/>
  <c r="M36" i="9"/>
  <c r="K36" i="9"/>
  <c r="I36" i="9"/>
  <c r="F5" i="26" l="1"/>
  <c r="E5" i="26"/>
  <c r="D5" i="26"/>
  <c r="C5" i="26"/>
  <c r="F4" i="26"/>
  <c r="E4" i="26"/>
  <c r="D4" i="26"/>
  <c r="C4" i="26"/>
  <c r="F3" i="26"/>
  <c r="E3" i="26"/>
  <c r="D3" i="26"/>
  <c r="C3" i="26"/>
  <c r="M18" i="9" l="1"/>
  <c r="L18" i="9"/>
  <c r="C17" i="2" l="1"/>
  <c r="H26" i="12"/>
  <c r="G26" i="12"/>
  <c r="J9" i="2" l="1"/>
  <c r="I26" i="12" l="1"/>
  <c r="M53" i="9" l="1"/>
  <c r="O53" i="9" s="1"/>
  <c r="O16" i="9" l="1"/>
  <c r="F8" i="11" l="1"/>
  <c r="F31" i="11" l="1"/>
  <c r="F30" i="11"/>
  <c r="F26" i="11"/>
  <c r="F24" i="11"/>
  <c r="F21" i="11"/>
  <c r="F16" i="11"/>
  <c r="E16" i="11"/>
  <c r="F10" i="11"/>
  <c r="E10" i="11"/>
  <c r="O31" i="11"/>
  <c r="O30" i="11"/>
  <c r="O26" i="11"/>
  <c r="M26" i="11"/>
  <c r="O24" i="11"/>
  <c r="M24" i="11"/>
  <c r="O21" i="11"/>
  <c r="O9" i="11" s="1"/>
  <c r="O33" i="11" s="1"/>
  <c r="M21" i="11"/>
  <c r="O16" i="11"/>
  <c r="N16" i="11"/>
  <c r="M16" i="11"/>
  <c r="L16" i="11"/>
  <c r="O10" i="11"/>
  <c r="N10" i="11"/>
  <c r="M10" i="11"/>
  <c r="M9" i="11" s="1"/>
  <c r="M33" i="11" s="1"/>
  <c r="L10" i="11"/>
  <c r="N9" i="11"/>
  <c r="N33" i="11" s="1"/>
  <c r="L9" i="11"/>
  <c r="L33" i="11" s="1"/>
  <c r="E9" i="11" l="1"/>
  <c r="E33" i="11" s="1"/>
  <c r="J10" i="12" s="1"/>
  <c r="F9" i="11"/>
  <c r="F33" i="11" s="1"/>
  <c r="K10" i="12" s="1"/>
  <c r="I7" i="25" l="1"/>
  <c r="H7" i="25"/>
  <c r="G7" i="25"/>
  <c r="F7" i="25"/>
  <c r="E7" i="25"/>
  <c r="D7" i="25"/>
  <c r="C7" i="25"/>
  <c r="P3" i="7"/>
  <c r="L4" i="25" s="1"/>
  <c r="L9" i="25" s="1"/>
  <c r="L14" i="25" s="1"/>
  <c r="O3" i="7"/>
  <c r="K4" i="25" s="1"/>
  <c r="K9" i="25" s="1"/>
  <c r="K14" i="25" s="1"/>
  <c r="N3" i="7"/>
  <c r="J4" i="25" s="1"/>
  <c r="J18" i="25" s="1"/>
  <c r="M3" i="7"/>
  <c r="I4" i="25" s="1"/>
  <c r="I18" i="25" s="1"/>
  <c r="L3" i="7"/>
  <c r="H4" i="25" s="1"/>
  <c r="H18" i="25" s="1"/>
  <c r="K3" i="7"/>
  <c r="G4" i="25" s="1"/>
  <c r="G18" i="25" s="1"/>
  <c r="J3" i="7"/>
  <c r="F4" i="25" s="1"/>
  <c r="F18" i="25" s="1"/>
  <c r="I3" i="7"/>
  <c r="E4" i="25" s="1"/>
  <c r="E18" i="25" s="1"/>
  <c r="H3" i="7"/>
  <c r="D4" i="25" s="1"/>
  <c r="D18" i="25" s="1"/>
  <c r="G3" i="7"/>
  <c r="C4" i="25" s="1"/>
  <c r="C18" i="25" s="1"/>
  <c r="L18" i="25" l="1"/>
  <c r="L19" i="25" s="1"/>
  <c r="O41" i="2" s="1"/>
  <c r="M40" i="2"/>
  <c r="N40" i="2" s="1"/>
  <c r="C40" i="2"/>
  <c r="G40" i="2"/>
  <c r="D40" i="2"/>
  <c r="H40" i="2"/>
  <c r="O40" i="2"/>
  <c r="P40" i="2" s="1"/>
  <c r="F9" i="25"/>
  <c r="F14" i="25" s="1"/>
  <c r="F19" i="25" s="1"/>
  <c r="F41" i="2" s="1"/>
  <c r="J9" i="25"/>
  <c r="J14" i="25" s="1"/>
  <c r="J19" i="25" s="1"/>
  <c r="K41" i="2" s="1"/>
  <c r="L41" i="2" s="1"/>
  <c r="K18" i="25"/>
  <c r="K19" i="25" s="1"/>
  <c r="M41" i="2" s="1"/>
  <c r="E9" i="25"/>
  <c r="E14" i="25" s="1"/>
  <c r="E19" i="25" s="1"/>
  <c r="E41" i="2" s="1"/>
  <c r="E40" i="2"/>
  <c r="I40" i="2"/>
  <c r="J40" i="2" s="1"/>
  <c r="C9" i="25"/>
  <c r="C14" i="25" s="1"/>
  <c r="G9" i="25"/>
  <c r="G14" i="25" s="1"/>
  <c r="G19" i="25" s="1"/>
  <c r="G41" i="2" s="1"/>
  <c r="I9" i="25"/>
  <c r="I14" i="25" s="1"/>
  <c r="I19" i="25" s="1"/>
  <c r="I41" i="2" s="1"/>
  <c r="J41" i="2" s="1"/>
  <c r="F40" i="2"/>
  <c r="K40" i="2"/>
  <c r="L40" i="2" s="1"/>
  <c r="D9" i="25"/>
  <c r="D14" i="25" s="1"/>
  <c r="D19" i="25" s="1"/>
  <c r="D41" i="2" s="1"/>
  <c r="H9" i="25"/>
  <c r="H14" i="25" s="1"/>
  <c r="H19" i="25" s="1"/>
  <c r="H41" i="2" s="1"/>
  <c r="P41" i="2"/>
  <c r="N41" i="2"/>
  <c r="C19" i="25"/>
  <c r="C41" i="2" s="1"/>
  <c r="O26" i="2" l="1"/>
  <c r="F44" i="24" l="1"/>
  <c r="E44" i="24"/>
  <c r="D44" i="24"/>
  <c r="C44" i="24"/>
  <c r="B44" i="24"/>
  <c r="O13" i="2" l="1"/>
  <c r="P13" i="2" s="1"/>
  <c r="M13" i="2"/>
  <c r="O14" i="2" s="1"/>
  <c r="P14" i="2" s="1"/>
  <c r="K51" i="9"/>
  <c r="I51" i="9"/>
  <c r="N53" i="9"/>
  <c r="L53" i="9"/>
  <c r="N13" i="2" l="1"/>
  <c r="M51" i="2"/>
  <c r="M50" i="2"/>
  <c r="M49" i="2"/>
  <c r="M48" i="2"/>
  <c r="N47" i="2"/>
  <c r="N35" i="2"/>
  <c r="N28" i="2"/>
  <c r="N27" i="2"/>
  <c r="M26" i="2"/>
  <c r="N22" i="2"/>
  <c r="N21" i="2"/>
  <c r="N20" i="2"/>
  <c r="M19" i="2"/>
  <c r="N12" i="2"/>
  <c r="N11" i="2"/>
  <c r="N10" i="2"/>
  <c r="N26" i="2" l="1"/>
  <c r="M52" i="2"/>
  <c r="L9" i="12" s="1"/>
  <c r="N19" i="2"/>
  <c r="G35" i="9"/>
  <c r="F35" i="9"/>
  <c r="M52" i="9" l="1"/>
  <c r="L52" i="9"/>
  <c r="M49" i="9"/>
  <c r="M54" i="9" s="1"/>
  <c r="M56" i="9" s="1"/>
  <c r="M42" i="9" s="1"/>
  <c r="L49" i="9"/>
  <c r="L48" i="9"/>
  <c r="M48" i="9" s="1"/>
  <c r="M47" i="9"/>
  <c r="L47" i="9"/>
  <c r="M46" i="9"/>
  <c r="L46" i="9"/>
  <c r="M45" i="9"/>
  <c r="L45" i="9"/>
  <c r="M38" i="9"/>
  <c r="M16" i="9"/>
  <c r="M32" i="9"/>
  <c r="M34" i="9" s="1"/>
  <c r="L32" i="9"/>
  <c r="L34" i="9" s="1"/>
  <c r="L37" i="9" s="1"/>
  <c r="L39" i="9" s="1"/>
  <c r="L40" i="9" s="1"/>
  <c r="L24" i="9" s="1"/>
  <c r="L16" i="9"/>
  <c r="L15" i="9"/>
  <c r="M15" i="9" s="1"/>
  <c r="M11" i="9"/>
  <c r="N51" i="2" s="1"/>
  <c r="M10" i="9"/>
  <c r="N50" i="2" s="1"/>
  <c r="M9" i="9"/>
  <c r="N49" i="2" s="1"/>
  <c r="M8" i="9"/>
  <c r="N48" i="2" s="1"/>
  <c r="L20" i="12" l="1"/>
  <c r="M20" i="12"/>
  <c r="L54" i="9"/>
  <c r="L56" i="9" s="1"/>
  <c r="L42" i="9" s="1"/>
  <c r="L22" i="9" s="1"/>
  <c r="L13" i="9" s="1"/>
  <c r="L20" i="9" s="1"/>
  <c r="L8" i="12" s="1"/>
  <c r="L12" i="12" s="1"/>
  <c r="L17" i="12" s="1"/>
  <c r="L18" i="12" s="1"/>
  <c r="M37" i="9"/>
  <c r="M39" i="9" s="1"/>
  <c r="M40" i="9" s="1"/>
  <c r="M24" i="9" s="1"/>
  <c r="M22" i="9" s="1"/>
  <c r="M13" i="9" s="1"/>
  <c r="M20" i="9" s="1"/>
  <c r="M8" i="12" s="1"/>
  <c r="N52" i="2"/>
  <c r="M9" i="12" s="1"/>
  <c r="M12" i="12" l="1"/>
  <c r="M17" i="12" s="1"/>
  <c r="M18" i="12" s="1"/>
  <c r="M21" i="12"/>
  <c r="M14" i="12"/>
  <c r="L21" i="12"/>
  <c r="L23" i="12" s="1"/>
  <c r="L14" i="12"/>
  <c r="L58" i="9" l="1"/>
  <c r="L26" i="12"/>
  <c r="M9" i="2" s="1"/>
  <c r="L24" i="12"/>
  <c r="M23" i="12"/>
  <c r="C54" i="9"/>
  <c r="M58" i="9" l="1"/>
  <c r="M24" i="12"/>
  <c r="M26" i="12"/>
  <c r="N9" i="2" s="1"/>
  <c r="O49" i="9" l="1"/>
  <c r="O52" i="9"/>
  <c r="P10" i="2" l="1"/>
  <c r="L10" i="2"/>
  <c r="J12" i="2"/>
  <c r="J11" i="2"/>
  <c r="J10" i="2"/>
  <c r="N49" i="9" l="1"/>
  <c r="G16" i="11" l="1"/>
  <c r="H31" i="11"/>
  <c r="H30" i="11"/>
  <c r="H26" i="11"/>
  <c r="H24" i="11"/>
  <c r="H10" i="11"/>
  <c r="G10" i="11"/>
  <c r="D26" i="11"/>
  <c r="D24" i="11"/>
  <c r="C10" i="11"/>
  <c r="D10" i="11" l="1"/>
  <c r="O18" i="9" l="1"/>
  <c r="N18" i="9"/>
  <c r="K18" i="9"/>
  <c r="J18" i="9"/>
  <c r="I18" i="9"/>
  <c r="H18" i="9"/>
  <c r="F56" i="9"/>
  <c r="E56" i="9"/>
  <c r="D56" i="9"/>
  <c r="C56" i="9"/>
  <c r="F54" i="9" l="1"/>
  <c r="E54" i="9"/>
  <c r="D54" i="9"/>
  <c r="D55" i="9" l="1"/>
  <c r="O54" i="9"/>
  <c r="I53" i="9"/>
  <c r="N52" i="9"/>
  <c r="J32" i="9"/>
  <c r="J34" i="9" s="1"/>
  <c r="J37" i="9" s="1"/>
  <c r="J39" i="9" l="1"/>
  <c r="J40" i="9" s="1"/>
  <c r="O38" i="9"/>
  <c r="K38" i="9"/>
  <c r="I38" i="9"/>
  <c r="F37" i="9"/>
  <c r="F39" i="9" s="1"/>
  <c r="N32" i="9" l="1"/>
  <c r="N34" i="9" s="1"/>
  <c r="N37" i="9" s="1"/>
  <c r="N48" i="9"/>
  <c r="O48" i="9" s="1"/>
  <c r="J48" i="9"/>
  <c r="K48" i="9" s="1"/>
  <c r="K32" i="9"/>
  <c r="K34" i="9" s="1"/>
  <c r="K37" i="9" s="1"/>
  <c r="K39" i="9" s="1"/>
  <c r="K40" i="9" s="1"/>
  <c r="H48" i="9"/>
  <c r="I48" i="9" s="1"/>
  <c r="G48" i="9"/>
  <c r="O47" i="9"/>
  <c r="N47" i="9"/>
  <c r="K47" i="9"/>
  <c r="J47" i="9"/>
  <c r="H47" i="9"/>
  <c r="G47" i="9"/>
  <c r="F47" i="9"/>
  <c r="E47" i="9"/>
  <c r="D47" i="9"/>
  <c r="C47" i="9"/>
  <c r="I30" i="9"/>
  <c r="I47" i="9" s="1"/>
  <c r="O46" i="9"/>
  <c r="N46" i="9"/>
  <c r="K46" i="9"/>
  <c r="J46" i="9"/>
  <c r="I46" i="9"/>
  <c r="H46" i="9"/>
  <c r="G46" i="9"/>
  <c r="F46" i="9"/>
  <c r="E46" i="9"/>
  <c r="D46" i="9"/>
  <c r="C46" i="9"/>
  <c r="O45" i="9"/>
  <c r="N45" i="9"/>
  <c r="K45" i="9"/>
  <c r="J45" i="9"/>
  <c r="I45" i="9"/>
  <c r="H45" i="9"/>
  <c r="G45" i="9"/>
  <c r="F45" i="9"/>
  <c r="E45" i="9"/>
  <c r="D45" i="9"/>
  <c r="C45" i="9"/>
  <c r="K49" i="9" l="1"/>
  <c r="K54" i="9" s="1"/>
  <c r="K52" i="9"/>
  <c r="J49" i="9"/>
  <c r="J52" i="9"/>
  <c r="N39" i="9"/>
  <c r="N40" i="9" s="1"/>
  <c r="L47" i="2"/>
  <c r="J47" i="2"/>
  <c r="K26" i="2"/>
  <c r="I26" i="2"/>
  <c r="J54" i="9" l="1"/>
  <c r="H26" i="2"/>
  <c r="L28" i="2"/>
  <c r="J28" i="2"/>
  <c r="F26" i="12"/>
  <c r="E26" i="12"/>
  <c r="D26" i="12"/>
  <c r="C26" i="12"/>
  <c r="J56" i="9" l="1"/>
  <c r="K56" i="9"/>
  <c r="O11" i="9"/>
  <c r="O10" i="9"/>
  <c r="O9" i="9"/>
  <c r="K11" i="9"/>
  <c r="K10" i="9"/>
  <c r="K9" i="9"/>
  <c r="I11" i="9"/>
  <c r="I10" i="9"/>
  <c r="I9" i="9"/>
  <c r="O8" i="9"/>
  <c r="K8" i="9"/>
  <c r="I8" i="9"/>
  <c r="E48" i="2"/>
  <c r="O19" i="7" l="1"/>
  <c r="M19" i="7"/>
  <c r="L19" i="7"/>
  <c r="F18" i="7"/>
  <c r="E18" i="7"/>
  <c r="D18" i="7"/>
  <c r="C18" i="7"/>
  <c r="B18" i="7"/>
  <c r="G19" i="7" l="1"/>
  <c r="H19" i="7"/>
  <c r="I19" i="7"/>
  <c r="J19" i="7"/>
  <c r="N19" i="7"/>
  <c r="K19" i="7"/>
  <c r="O13" i="7" l="1"/>
  <c r="N13" i="7"/>
  <c r="M13" i="7"/>
  <c r="L13" i="7"/>
  <c r="K13" i="7"/>
  <c r="J13" i="7"/>
  <c r="I13" i="7"/>
  <c r="H13" i="7"/>
  <c r="G13" i="7"/>
  <c r="O8" i="7"/>
  <c r="N8" i="7"/>
  <c r="M8" i="7"/>
  <c r="L8" i="7"/>
  <c r="K8" i="7"/>
  <c r="J8" i="7"/>
  <c r="I8" i="7"/>
  <c r="H8" i="7"/>
  <c r="G8" i="7"/>
  <c r="P35" i="2"/>
  <c r="L35" i="2"/>
  <c r="J35" i="2"/>
  <c r="G26" i="2" l="1"/>
  <c r="F26" i="2"/>
  <c r="E26" i="2"/>
  <c r="D26" i="2"/>
  <c r="C26" i="2"/>
  <c r="P27" i="2"/>
  <c r="P26" i="2" s="1"/>
  <c r="L27" i="2"/>
  <c r="L26" i="2" s="1"/>
  <c r="J27" i="2"/>
  <c r="J26" i="2" s="1"/>
  <c r="P11" i="2" l="1"/>
  <c r="L11" i="2"/>
  <c r="E22" i="2"/>
  <c r="C22" i="2"/>
  <c r="L21" i="2"/>
  <c r="G19" i="2" l="1"/>
  <c r="F19" i="2"/>
  <c r="E19" i="2"/>
  <c r="D19" i="2"/>
  <c r="C19" i="2"/>
  <c r="C24" i="2" s="1"/>
  <c r="I44" i="9" l="1"/>
  <c r="H44" i="9"/>
  <c r="O32" i="9"/>
  <c r="O34" i="9" s="1"/>
  <c r="O37" i="9" s="1"/>
  <c r="O39" i="9" s="1"/>
  <c r="O40" i="9" s="1"/>
  <c r="I27" i="9"/>
  <c r="I32" i="9" s="1"/>
  <c r="I34" i="9" s="1"/>
  <c r="I37" i="9" s="1"/>
  <c r="I39" i="9" s="1"/>
  <c r="I40" i="9" s="1"/>
  <c r="H27" i="9"/>
  <c r="H32" i="9" s="1"/>
  <c r="H34" i="9" s="1"/>
  <c r="H37" i="9" s="1"/>
  <c r="N16" i="9"/>
  <c r="K16" i="9"/>
  <c r="J16" i="9"/>
  <c r="I16" i="9"/>
  <c r="H16" i="9"/>
  <c r="N15" i="9"/>
  <c r="O15" i="9" s="1"/>
  <c r="J15" i="9"/>
  <c r="K15" i="9" s="1"/>
  <c r="H15" i="9"/>
  <c r="I15" i="9" s="1"/>
  <c r="I52" i="9" l="1"/>
  <c r="I49" i="9"/>
  <c r="I54" i="9" s="1"/>
  <c r="H39" i="9"/>
  <c r="H40" i="9" s="1"/>
  <c r="H52" i="9"/>
  <c r="H49" i="9"/>
  <c r="N54" i="9"/>
  <c r="J42" i="9"/>
  <c r="K42" i="9"/>
  <c r="H54" i="9" l="1"/>
  <c r="N56" i="9"/>
  <c r="N42" i="9" s="1"/>
  <c r="O56" i="9"/>
  <c r="O42" i="9" s="1"/>
  <c r="K24" i="9"/>
  <c r="K22" i="9" s="1"/>
  <c r="K13" i="9" s="1"/>
  <c r="K20" i="9" s="1"/>
  <c r="O24" i="9"/>
  <c r="N24" i="9"/>
  <c r="N22" i="9" s="1"/>
  <c r="N13" i="9" s="1"/>
  <c r="N20" i="9" s="1"/>
  <c r="H24" i="9"/>
  <c r="J24" i="9"/>
  <c r="J22" i="9" s="1"/>
  <c r="J13" i="9" s="1"/>
  <c r="I24" i="9"/>
  <c r="O22" i="9" l="1"/>
  <c r="O13" i="9" s="1"/>
  <c r="O20" i="9" s="1"/>
  <c r="J20" i="9"/>
  <c r="H56" i="9"/>
  <c r="H42" i="9" s="1"/>
  <c r="H22" i="9" s="1"/>
  <c r="H13" i="9" s="1"/>
  <c r="H20" i="9" s="1"/>
  <c r="I56" i="9"/>
  <c r="I42" i="9" s="1"/>
  <c r="I22" i="9" s="1"/>
  <c r="I13" i="9" s="1"/>
  <c r="I20" i="9" s="1"/>
  <c r="F13" i="2"/>
  <c r="E13" i="2"/>
  <c r="D15" i="2"/>
  <c r="D14" i="2"/>
  <c r="E15" i="2" s="1"/>
  <c r="D13" i="2"/>
  <c r="I13" i="2"/>
  <c r="H13" i="2"/>
  <c r="G13" i="2"/>
  <c r="J14" i="2" l="1"/>
  <c r="I14" i="2"/>
  <c r="F14" i="2"/>
  <c r="G15" i="2" s="1"/>
  <c r="J13" i="2"/>
  <c r="H14" i="2"/>
  <c r="E14" i="2"/>
  <c r="F15" i="2" s="1"/>
  <c r="D17" i="2"/>
  <c r="G14" i="2"/>
  <c r="F17" i="2" l="1"/>
  <c r="J15" i="2"/>
  <c r="I15" i="2"/>
  <c r="H15" i="2"/>
  <c r="H17" i="2" s="1"/>
  <c r="J17" i="2"/>
  <c r="E17" i="2"/>
  <c r="G17" i="2"/>
  <c r="C31" i="2"/>
  <c r="C30" i="2"/>
  <c r="I17" i="2"/>
  <c r="P20" i="2"/>
  <c r="L20" i="2"/>
  <c r="J20" i="2"/>
  <c r="P22" i="2"/>
  <c r="L22" i="2"/>
  <c r="J22" i="2"/>
  <c r="P47" i="2" l="1"/>
  <c r="O24" i="7" l="1"/>
  <c r="P21" i="2" l="1"/>
  <c r="J21" i="2"/>
  <c r="I19" i="2" l="1"/>
  <c r="K19" i="2"/>
  <c r="O19" i="2"/>
  <c r="K15" i="2"/>
  <c r="L15" i="2"/>
  <c r="K14" i="2"/>
  <c r="M15" i="2" s="1"/>
  <c r="P12" i="2"/>
  <c r="L12" i="2"/>
  <c r="K13" i="2"/>
  <c r="M14" i="2" s="1"/>
  <c r="M17" i="2" l="1"/>
  <c r="N14" i="2"/>
  <c r="O15" i="2"/>
  <c r="L13" i="2"/>
  <c r="L14" i="2"/>
  <c r="N15" i="2" s="1"/>
  <c r="H21" i="11"/>
  <c r="D21" i="11"/>
  <c r="P15" i="2" l="1"/>
  <c r="N17" i="2"/>
  <c r="C16" i="11"/>
  <c r="C9" i="11" s="1"/>
  <c r="C33" i="11" s="1"/>
  <c r="G9" i="11"/>
  <c r="G33" i="11" s="1"/>
  <c r="L10" i="12" s="1"/>
  <c r="P51" i="2" l="1"/>
  <c r="O51" i="2"/>
  <c r="L51" i="2"/>
  <c r="K51" i="2"/>
  <c r="J51" i="2"/>
  <c r="I51" i="2"/>
  <c r="H51" i="2"/>
  <c r="G51" i="2"/>
  <c r="F51" i="2"/>
  <c r="E51" i="2"/>
  <c r="D51" i="2"/>
  <c r="P50" i="2" l="1"/>
  <c r="O50" i="2"/>
  <c r="L50" i="2"/>
  <c r="K50" i="2"/>
  <c r="J50" i="2"/>
  <c r="I50" i="2"/>
  <c r="H50" i="2"/>
  <c r="G50" i="2"/>
  <c r="F50" i="2"/>
  <c r="E50" i="2"/>
  <c r="D50" i="2"/>
  <c r="P49" i="2"/>
  <c r="O49" i="2"/>
  <c r="L49" i="2"/>
  <c r="K49" i="2"/>
  <c r="J49" i="2"/>
  <c r="I49" i="2"/>
  <c r="H49" i="2"/>
  <c r="G49" i="2"/>
  <c r="F49" i="2"/>
  <c r="E49" i="2"/>
  <c r="D49" i="2"/>
  <c r="L48" i="2"/>
  <c r="K48" i="2"/>
  <c r="J48" i="2"/>
  <c r="I48" i="2"/>
  <c r="H48" i="2"/>
  <c r="G48" i="2"/>
  <c r="F48" i="2"/>
  <c r="D48" i="2"/>
  <c r="H10" i="12" l="1"/>
  <c r="D16" i="11" l="1"/>
  <c r="H16" i="11"/>
  <c r="D35" i="9" l="1"/>
  <c r="D37" i="9" s="1"/>
  <c r="D39" i="9" s="1"/>
  <c r="E35" i="9"/>
  <c r="E37" i="9" s="1"/>
  <c r="E39" i="9" s="1"/>
  <c r="C35" i="9"/>
  <c r="C37" i="9" s="1"/>
  <c r="C39" i="9" s="1"/>
  <c r="D9" i="11" l="1"/>
  <c r="D33" i="11" s="1"/>
  <c r="H9" i="11"/>
  <c r="H33" i="11" s="1"/>
  <c r="M10" i="12" s="1"/>
  <c r="I10" i="12" l="1"/>
  <c r="D15" i="9" l="1"/>
  <c r="F15" i="9"/>
  <c r="F64" i="9" l="1"/>
  <c r="E64" i="9"/>
  <c r="D64" i="9"/>
  <c r="C64" i="9"/>
  <c r="F62" i="9" l="1"/>
  <c r="O20" i="12" l="1"/>
  <c r="K20" i="12"/>
  <c r="G18" i="9"/>
  <c r="G20" i="12" s="1"/>
  <c r="F18" i="9"/>
  <c r="E18" i="9"/>
  <c r="D18" i="9"/>
  <c r="C18" i="9"/>
  <c r="F20" i="12" l="1"/>
  <c r="F21" i="12" s="1"/>
  <c r="E20" i="12"/>
  <c r="E21" i="12" s="1"/>
  <c r="C20" i="12"/>
  <c r="C21" i="12" s="1"/>
  <c r="D20" i="12"/>
  <c r="D21" i="12" s="1"/>
  <c r="I20" i="12"/>
  <c r="I14" i="12" s="1"/>
  <c r="H20" i="12"/>
  <c r="H21" i="12" s="1"/>
  <c r="N20" i="12"/>
  <c r="N14" i="12" s="1"/>
  <c r="J20" i="12"/>
  <c r="J21" i="12" s="1"/>
  <c r="G14" i="12"/>
  <c r="G21" i="12"/>
  <c r="I21" i="12"/>
  <c r="K14" i="12"/>
  <c r="O15" i="12" s="1"/>
  <c r="K21" i="12"/>
  <c r="O14" i="12"/>
  <c r="O21" i="12"/>
  <c r="D65" i="9"/>
  <c r="F65" i="9"/>
  <c r="F63" i="9"/>
  <c r="C65" i="9"/>
  <c r="E65" i="9"/>
  <c r="H15" i="12" l="1"/>
  <c r="I15" i="12"/>
  <c r="K15" i="12"/>
  <c r="M15" i="12"/>
  <c r="N21" i="12"/>
  <c r="J14" i="12"/>
  <c r="N15" i="12" s="1"/>
  <c r="H14" i="12"/>
  <c r="F66" i="9"/>
  <c r="F67" i="9" s="1"/>
  <c r="K8" i="12"/>
  <c r="G16" i="9"/>
  <c r="J15" i="12" l="1"/>
  <c r="L15" i="12"/>
  <c r="J8" i="12"/>
  <c r="C24" i="9" l="1"/>
  <c r="G44" i="9"/>
  <c r="G27" i="9"/>
  <c r="G32" i="9" s="1"/>
  <c r="P48" i="2"/>
  <c r="O48" i="2"/>
  <c r="F42" i="9"/>
  <c r="E42" i="9"/>
  <c r="D42" i="9"/>
  <c r="C42" i="9"/>
  <c r="G34" i="9" l="1"/>
  <c r="G37" i="9" s="1"/>
  <c r="G39" i="9" s="1"/>
  <c r="G49" i="9"/>
  <c r="G52" i="9"/>
  <c r="C22" i="9"/>
  <c r="N8" i="12"/>
  <c r="O8" i="12"/>
  <c r="G54" i="9" l="1"/>
  <c r="F44" i="9"/>
  <c r="E44" i="9"/>
  <c r="D44" i="9"/>
  <c r="C44" i="9"/>
  <c r="F24" i="9"/>
  <c r="F22" i="9" s="1"/>
  <c r="F13" i="9" s="1"/>
  <c r="E24" i="9"/>
  <c r="E22" i="9" s="1"/>
  <c r="D24" i="9"/>
  <c r="D22" i="9" s="1"/>
  <c r="F16" i="9"/>
  <c r="E16" i="9"/>
  <c r="D16" i="9"/>
  <c r="C16" i="9"/>
  <c r="C13" i="9" s="1"/>
  <c r="C20" i="9" s="1"/>
  <c r="D62" i="9"/>
  <c r="D63" i="9" s="1"/>
  <c r="D66" i="9" s="1"/>
  <c r="D67" i="9" s="1"/>
  <c r="E62" i="9"/>
  <c r="E63" i="9" s="1"/>
  <c r="E66" i="9" s="1"/>
  <c r="E67" i="9" s="1"/>
  <c r="C62" i="9"/>
  <c r="C63" i="9" s="1"/>
  <c r="C66" i="9" s="1"/>
  <c r="F20" i="9" l="1"/>
  <c r="D49" i="9"/>
  <c r="D52" i="9"/>
  <c r="F49" i="9"/>
  <c r="F52" i="9"/>
  <c r="G56" i="9"/>
  <c r="G42" i="9" s="1"/>
  <c r="C49" i="9"/>
  <c r="C52" i="9"/>
  <c r="E49" i="9"/>
  <c r="E52" i="9"/>
  <c r="G24" i="9"/>
  <c r="C8" i="12"/>
  <c r="D13" i="9"/>
  <c r="D20" i="9" s="1"/>
  <c r="C68" i="9"/>
  <c r="C67" i="9"/>
  <c r="E13" i="9"/>
  <c r="E20" i="9" s="1"/>
  <c r="G22" i="9" l="1"/>
  <c r="G13" i="9" s="1"/>
  <c r="G20" i="9" s="1"/>
  <c r="G8" i="12" s="1"/>
  <c r="E8" i="12"/>
  <c r="F8" i="12"/>
  <c r="D8" i="12"/>
  <c r="C69" i="9"/>
  <c r="D68" i="9"/>
  <c r="C71" i="9" l="1"/>
  <c r="E68" i="9"/>
  <c r="D69" i="9"/>
  <c r="F27" i="9"/>
  <c r="F32" i="9" s="1"/>
  <c r="E27" i="9"/>
  <c r="E32" i="9" s="1"/>
  <c r="D27" i="9"/>
  <c r="D32" i="9" s="1"/>
  <c r="C27" i="9"/>
  <c r="C32" i="9" s="1"/>
  <c r="D71" i="9" l="1"/>
  <c r="E69" i="9"/>
  <c r="F68" i="9"/>
  <c r="F69" i="9" s="1"/>
  <c r="F71" i="9" l="1"/>
  <c r="E71" i="9"/>
  <c r="G29" i="7" l="1"/>
  <c r="G24" i="7" l="1"/>
  <c r="H24" i="7"/>
  <c r="K24" i="7"/>
  <c r="J24" i="7"/>
  <c r="I24" i="7"/>
  <c r="M29" i="7"/>
  <c r="N24" i="7" l="1"/>
  <c r="M24" i="7"/>
  <c r="L24" i="7"/>
  <c r="I29" i="7"/>
  <c r="L29" i="7"/>
  <c r="K29" i="7"/>
  <c r="N29" i="7"/>
  <c r="H29" i="7"/>
  <c r="J29" i="7"/>
  <c r="P19" i="2" l="1"/>
  <c r="L19" i="2"/>
  <c r="J19" i="2"/>
  <c r="H19" i="2"/>
  <c r="F52" i="2" l="1"/>
  <c r="D52" i="2" l="1"/>
  <c r="E9" i="12"/>
  <c r="E12" i="12" s="1"/>
  <c r="E17" i="12" s="1"/>
  <c r="E18" i="12" s="1"/>
  <c r="E23" i="12" s="1"/>
  <c r="E24" i="12" s="1"/>
  <c r="E52" i="2"/>
  <c r="F24" i="2" l="1"/>
  <c r="C9" i="12"/>
  <c r="C12" i="12" s="1"/>
  <c r="C23" i="12" s="1"/>
  <c r="C24" i="12" s="1"/>
  <c r="D9" i="12"/>
  <c r="D12" i="12" s="1"/>
  <c r="D23" i="12" s="1"/>
  <c r="D24" i="12" s="1"/>
  <c r="F31" i="2" l="1"/>
  <c r="F30" i="2"/>
  <c r="D24" i="2"/>
  <c r="E24" i="2"/>
  <c r="F32" i="2" l="1"/>
  <c r="F33" i="2"/>
  <c r="D31" i="2"/>
  <c r="D30" i="2"/>
  <c r="F37" i="2"/>
  <c r="E30" i="2"/>
  <c r="E31" i="2"/>
  <c r="F38" i="2"/>
  <c r="F43" i="2" s="1"/>
  <c r="L52" i="2"/>
  <c r="K9" i="12" s="1"/>
  <c r="E32" i="2" l="1"/>
  <c r="E37" i="2" s="1"/>
  <c r="D32" i="2"/>
  <c r="D37" i="2" s="1"/>
  <c r="E33" i="2"/>
  <c r="E38" i="2" s="1"/>
  <c r="E43" i="2" s="1"/>
  <c r="D33" i="2"/>
  <c r="D38" i="2" s="1"/>
  <c r="K12" i="12"/>
  <c r="K17" i="12" s="1"/>
  <c r="K18" i="12" s="1"/>
  <c r="K23" i="12" s="1"/>
  <c r="M59" i="9" s="1"/>
  <c r="M61" i="9" s="1"/>
  <c r="M60" i="9" s="1"/>
  <c r="I52" i="2"/>
  <c r="H9" i="12" s="1"/>
  <c r="J52" i="2"/>
  <c r="I9" i="12" s="1"/>
  <c r="D43" i="2" l="1"/>
  <c r="D44" i="2" s="1"/>
  <c r="K24" i="12"/>
  <c r="K26" i="12"/>
  <c r="L9" i="2" s="1"/>
  <c r="L17" i="2" s="1"/>
  <c r="C4" i="13"/>
  <c r="F44" i="2"/>
  <c r="K58" i="9"/>
  <c r="K59" i="9" s="1"/>
  <c r="J4" i="13"/>
  <c r="G52" i="2"/>
  <c r="E44" i="2" l="1"/>
  <c r="L24" i="2"/>
  <c r="N24" i="2"/>
  <c r="K61" i="9"/>
  <c r="K60" i="9" s="1"/>
  <c r="F9" i="12"/>
  <c r="F12" i="12" s="1"/>
  <c r="F17" i="12" s="1"/>
  <c r="F18" i="12" s="1"/>
  <c r="F23" i="12" s="1"/>
  <c r="F24" i="12" s="1"/>
  <c r="N31" i="2" l="1"/>
  <c r="N30" i="2"/>
  <c r="N32" i="2" s="1"/>
  <c r="N37" i="2" s="1"/>
  <c r="L31" i="2"/>
  <c r="L30" i="2"/>
  <c r="G24" i="2"/>
  <c r="N33" i="2" l="1"/>
  <c r="N38" i="2" s="1"/>
  <c r="N43" i="2" s="1"/>
  <c r="G30" i="2"/>
  <c r="G32" i="2" s="1"/>
  <c r="G31" i="2"/>
  <c r="G33" i="2" l="1"/>
  <c r="G38" i="2" s="1"/>
  <c r="G43" i="2" s="1"/>
  <c r="G37" i="2"/>
  <c r="H8" i="12"/>
  <c r="H12" i="12" s="1"/>
  <c r="H17" i="12" s="1"/>
  <c r="I8" i="12"/>
  <c r="H18" i="12" l="1"/>
  <c r="H23" i="12" s="1"/>
  <c r="G44" i="2"/>
  <c r="I12" i="12"/>
  <c r="I17" i="12" s="1"/>
  <c r="I18" i="12" s="1"/>
  <c r="I23" i="12" s="1"/>
  <c r="I3" i="13" l="1"/>
  <c r="H58" i="9"/>
  <c r="H59" i="9" s="1"/>
  <c r="H61" i="9" s="1"/>
  <c r="H60" i="9" s="1"/>
  <c r="B3" i="13"/>
  <c r="H24" i="12"/>
  <c r="I24" i="12"/>
  <c r="B4" i="13"/>
  <c r="I24" i="2"/>
  <c r="I4" i="13"/>
  <c r="K52" i="2"/>
  <c r="J9" i="12" s="1"/>
  <c r="J12" i="12" s="1"/>
  <c r="J17" i="12" s="1"/>
  <c r="J18" i="12" s="1"/>
  <c r="J23" i="12" s="1"/>
  <c r="I58" i="9"/>
  <c r="I59" i="9" s="1"/>
  <c r="L59" i="9" l="1"/>
  <c r="L61" i="9" s="1"/>
  <c r="L60" i="9" s="1"/>
  <c r="J24" i="12"/>
  <c r="J26" i="12"/>
  <c r="K9" i="2" s="1"/>
  <c r="K17" i="2" s="1"/>
  <c r="I61" i="9"/>
  <c r="I60" i="9" s="1"/>
  <c r="I31" i="2"/>
  <c r="I30" i="2"/>
  <c r="J24" i="2"/>
  <c r="J3" i="13"/>
  <c r="C3" i="13"/>
  <c r="J58" i="9"/>
  <c r="J59" i="9" s="1"/>
  <c r="L32" i="2" l="1"/>
  <c r="L33" i="2"/>
  <c r="L38" i="2" s="1"/>
  <c r="L43" i="2" s="1"/>
  <c r="L37" i="2"/>
  <c r="M24" i="2"/>
  <c r="J61" i="9"/>
  <c r="J60" i="9" s="1"/>
  <c r="J31" i="2"/>
  <c r="J30" i="2"/>
  <c r="K24" i="2"/>
  <c r="M31" i="2" l="1"/>
  <c r="M30" i="2"/>
  <c r="M32" i="2" s="1"/>
  <c r="M37" i="2" s="1"/>
  <c r="K31" i="2"/>
  <c r="K30" i="2"/>
  <c r="O52" i="2"/>
  <c r="N9" i="12" s="1"/>
  <c r="N12" i="12" s="1"/>
  <c r="N17" i="12" s="1"/>
  <c r="N18" i="12" s="1"/>
  <c r="N23" i="12" s="1"/>
  <c r="P52" i="2"/>
  <c r="O9" i="12" s="1"/>
  <c r="N44" i="2" l="1"/>
  <c r="M33" i="2"/>
  <c r="M38" i="2" s="1"/>
  <c r="M43" i="2" s="1"/>
  <c r="K33" i="2"/>
  <c r="K38" i="2" s="1"/>
  <c r="K43" i="2" s="1"/>
  <c r="K32" i="2"/>
  <c r="K37" i="2" s="1"/>
  <c r="N24" i="12"/>
  <c r="N26" i="12"/>
  <c r="O9" i="2" s="1"/>
  <c r="O17" i="2" s="1"/>
  <c r="K3" i="13"/>
  <c r="D3" i="13"/>
  <c r="O12" i="12"/>
  <c r="O17" i="12" s="1"/>
  <c r="O18" i="12" s="1"/>
  <c r="O23" i="12" s="1"/>
  <c r="N58" i="9"/>
  <c r="N59" i="9" s="1"/>
  <c r="M44" i="2" l="1"/>
  <c r="O24" i="12"/>
  <c r="O26" i="12"/>
  <c r="P9" i="2" s="1"/>
  <c r="P17" i="2" s="1"/>
  <c r="N61" i="9"/>
  <c r="N60" i="9" s="1"/>
  <c r="O24" i="2"/>
  <c r="O58" i="9"/>
  <c r="O59" i="9" s="1"/>
  <c r="D4" i="13"/>
  <c r="K4" i="13"/>
  <c r="O61" i="9" l="1"/>
  <c r="O60" i="9" s="1"/>
  <c r="O31" i="2"/>
  <c r="O33" i="2" s="1"/>
  <c r="O30" i="2"/>
  <c r="P24" i="2"/>
  <c r="O38" i="2" l="1"/>
  <c r="O32" i="2"/>
  <c r="O37" i="2" s="1"/>
  <c r="P30" i="2"/>
  <c r="P31" i="2"/>
  <c r="P33" i="2" s="1"/>
  <c r="H52" i="2"/>
  <c r="G9" i="12" s="1"/>
  <c r="G12" i="12" s="1"/>
  <c r="G17" i="12" s="1"/>
  <c r="G18" i="12" s="1"/>
  <c r="G23" i="12" s="1"/>
  <c r="O43" i="2" l="1"/>
  <c r="O44" i="2" s="1"/>
  <c r="P32" i="2"/>
  <c r="P37" i="2" s="1"/>
  <c r="P38" i="2"/>
  <c r="G24" i="12"/>
  <c r="G58" i="9"/>
  <c r="G59" i="9" s="1"/>
  <c r="G61" i="9" s="1"/>
  <c r="G60" i="9" s="1"/>
  <c r="P43" i="2" l="1"/>
  <c r="P44" i="2" s="1"/>
  <c r="H30" i="2" l="1"/>
  <c r="H24" i="2"/>
  <c r="H31" i="2"/>
  <c r="I33" i="2" l="1"/>
  <c r="I38" i="2" s="1"/>
  <c r="I43" i="2" s="1"/>
  <c r="I32" i="2"/>
  <c r="I37" i="2" s="1"/>
  <c r="J33" i="2"/>
  <c r="J38" i="2" s="1"/>
  <c r="J43" i="2" s="1"/>
  <c r="J32" i="2"/>
  <c r="J37" i="2" s="1"/>
  <c r="H32" i="2"/>
  <c r="H37" i="2" s="1"/>
  <c r="H33" i="2"/>
  <c r="H38" i="2" s="1"/>
  <c r="H43" i="2" s="1"/>
  <c r="L44" i="2" l="1"/>
  <c r="H44" i="2"/>
  <c r="K44" i="2"/>
  <c r="J44" i="2" l="1"/>
  <c r="I44" i="2"/>
</calcChain>
</file>

<file path=xl/sharedStrings.xml><?xml version="1.0" encoding="utf-8"?>
<sst xmlns="http://schemas.openxmlformats.org/spreadsheetml/2006/main" count="890" uniqueCount="429">
  <si>
    <t>Izdevumu pieauguma nosacījums</t>
  </si>
  <si>
    <t>Expenditure rule</t>
  </si>
  <si>
    <t>(milj. eiro)</t>
  </si>
  <si>
    <t>(million euro)</t>
  </si>
  <si>
    <t>MTBF
2017/19 (draft)
MoF</t>
  </si>
  <si>
    <t>SP
2017/20
MoF</t>
  </si>
  <si>
    <t>attiecas tikai uz plānošanas periodu / only for planning period</t>
  </si>
  <si>
    <t>x</t>
  </si>
  <si>
    <t>10-year average potential GDP growth (t-5, t+4)</t>
  </si>
  <si>
    <t>PGDP, growth</t>
  </si>
  <si>
    <t>attiecas tikai uz ex post periodu / only for ex post period</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</si>
  <si>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</si>
  <si>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</si>
  <si>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</si>
  <si>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</si>
  <si>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</si>
  <si>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Vispārējās valdības budžeta faktiskā strukturālā bilance</t>
  </si>
  <si>
    <t>Gada novirze, % no IKP</t>
  </si>
  <si>
    <t>Gada novirze</t>
  </si>
  <si>
    <t>Uzkrātā bilanču noviržu summa visiem gadiem, sākot no 2013.gada</t>
  </si>
  <si>
    <t>Uzkrātā bilanču noviržu summa visiem gadiem, sākot no 2013.gada, % no IKP</t>
  </si>
  <si>
    <t>FDL 11.panta nosacījums, % no IKP</t>
  </si>
  <si>
    <t>1.</t>
  </si>
  <si>
    <t>IKP, faktiskajās cenās</t>
  </si>
  <si>
    <t>GDP, nominal prices</t>
  </si>
  <si>
    <t>2.</t>
  </si>
  <si>
    <t>2.1.</t>
  </si>
  <si>
    <t>2.2.</t>
  </si>
  <si>
    <t>2.3.1.</t>
  </si>
  <si>
    <t>2.3.2.</t>
  </si>
  <si>
    <t>Procentu maksājumi, D.41</t>
  </si>
  <si>
    <t>BPKV, t-1, P.51</t>
  </si>
  <si>
    <t>BPKV, t-2, P.51</t>
  </si>
  <si>
    <t>BPKV, t-3, P.51</t>
  </si>
  <si>
    <t>2.3.3.</t>
  </si>
  <si>
    <t>2.3.4.</t>
  </si>
  <si>
    <t>Interest expenditure, D.41</t>
  </si>
  <si>
    <t>GFCF, t-1, P.51</t>
  </si>
  <si>
    <t>GFCF, t-2, P.51</t>
  </si>
  <si>
    <t>GFCF, t-3, P.51</t>
  </si>
  <si>
    <t>Smoothed total expenditures (TE) (nominal)</t>
  </si>
  <si>
    <t>3.= 2.-2.1.-2.2.-2.3.1.+ vidējais/average [2.3.1., 2.3.2., 2.3.3., 2.3.4.]</t>
  </si>
  <si>
    <t>Izlīdzinātie kopējie izdevumi (nominālie)</t>
  </si>
  <si>
    <t>Nediskrecionāras bezdarba izmaiņas</t>
  </si>
  <si>
    <t>Bezdarba līmenis, %</t>
  </si>
  <si>
    <t>Bezdarba līmenis, kas neietekmē algu, %</t>
  </si>
  <si>
    <t>4.1.</t>
  </si>
  <si>
    <t>4.2.</t>
  </si>
  <si>
    <t>4.3.</t>
  </si>
  <si>
    <t>Kopējie bezdarba pabalstu izdevumi</t>
  </si>
  <si>
    <t>5.</t>
  </si>
  <si>
    <t>Non-discretionary change in unemployment</t>
  </si>
  <si>
    <t>Unemployment rate</t>
  </si>
  <si>
    <t xml:space="preserve">NAWRU </t>
  </si>
  <si>
    <t>Total unemployment benefit expenditure</t>
  </si>
  <si>
    <t>Discretionary revenue measures change</t>
  </si>
  <si>
    <t>Nominālo koriģēto kopējo izdevumu pieaugums, %</t>
  </si>
  <si>
    <t>Reālo koriģēto izdevumu pieaugums, %</t>
  </si>
  <si>
    <t>8.</t>
  </si>
  <si>
    <t>10. = vidējais/average [t-4, t-3, ... t+4, t+5]</t>
  </si>
  <si>
    <r>
      <t xml:space="preserve">Potenciālā IKP pieaugums (10 gadu vidējais), % </t>
    </r>
    <r>
      <rPr>
        <i/>
        <sz val="11"/>
        <rFont val="Times New Roman"/>
        <family val="1"/>
        <charset val="204"/>
      </rPr>
      <t>(FM/FDP dati)</t>
    </r>
  </si>
  <si>
    <t>4. = 4.3. * (4.1.-4.2.) / 4.1.</t>
  </si>
  <si>
    <t>11.</t>
  </si>
  <si>
    <t>12.</t>
  </si>
  <si>
    <t>Novirze, % no IKP</t>
  </si>
  <si>
    <t>18.</t>
  </si>
  <si>
    <t>19.</t>
  </si>
  <si>
    <t>21.</t>
  </si>
  <si>
    <t>22.</t>
  </si>
  <si>
    <t>Vispārējās valdības kopējie izdevumi, pēc izdevuma nosacījuma, t.i. ja kopējo izdevumu pieaugums = potenciālais izdevumu pieaugums</t>
  </si>
  <si>
    <t>Vispārējās valdības kopējie ieņēmumi, TR</t>
  </si>
  <si>
    <t>Valsts budžeta ieņēmumi (naudas plūsmas metode)</t>
  </si>
  <si>
    <t>Pašvaldību budžetu bilance</t>
  </si>
  <si>
    <t>No valsts budžeta daļēji atvasināto publisko personu un budžeta nefinansētu budžeta iestāžu budžetu bilance</t>
  </si>
  <si>
    <t>EKS korekcijas</t>
  </si>
  <si>
    <t>Deviation in % of GDP</t>
  </si>
  <si>
    <t>GG total expenditures according to expenditure rule</t>
  </si>
  <si>
    <t>GG total revenue</t>
  </si>
  <si>
    <t>State budget revenue (cash-flow)</t>
  </si>
  <si>
    <t>Local government budget balance</t>
  </si>
  <si>
    <t>Derived public persons budget balance</t>
  </si>
  <si>
    <t>ESA corrections</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</si>
  <si>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</si>
  <si>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</si>
  <si>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</si>
  <si>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</si>
  <si>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</si>
  <si>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</si>
  <si>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</si>
  <si>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</si>
  <si>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</si>
  <si>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</si>
  <si>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</si>
  <si>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</si>
  <si>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</si>
  <si>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</si>
  <si>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</si>
  <si>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</si>
  <si>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</si>
  <si>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</si>
  <si>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</si>
  <si>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</si>
  <si>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</si>
  <si>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</si>
  <si>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</si>
  <si>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</si>
  <si>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</si>
  <si>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</si>
  <si>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</si>
  <si>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</si>
  <si>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</si>
  <si>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</si>
  <si>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</si>
  <si>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</si>
  <si>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</si>
  <si>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</si>
  <si>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</si>
  <si>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</si>
  <si>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</si>
  <si>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</si>
  <si>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</si>
  <si>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</si>
  <si>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</si>
  <si>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</si>
  <si>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</si>
  <si>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</si>
  <si>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</si>
  <si>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</si>
  <si>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</si>
  <si>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</si>
  <si>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</si>
  <si>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</si>
  <si>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</si>
  <si>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</si>
  <si>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</si>
  <si>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</si>
  <si>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</si>
  <si>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</si>
  <si>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</si>
  <si>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</si>
  <si>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</si>
  <si>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</si>
  <si>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Vispārējās valdības strukturālā bilance atbilstoši stingrākajam fiskālajam nosacījumam</t>
  </si>
  <si>
    <t>Vispārējās valdības budžeta bilance atbilstoši stingrākajam fiskālajam nosacījumam</t>
  </si>
  <si>
    <t>13. = 13.1. + 13.2. + 13.3.</t>
  </si>
  <si>
    <t>13.1.</t>
  </si>
  <si>
    <t>13.2.</t>
  </si>
  <si>
    <t>13.3.</t>
  </si>
  <si>
    <t>14.</t>
  </si>
  <si>
    <t>7. = 18.</t>
  </si>
  <si>
    <t>17.</t>
  </si>
  <si>
    <t>Vispārējās valdības strukturālā bilance atbilstoši stingrākajam fiskālajam nosacījumam, % no IKP</t>
  </si>
  <si>
    <t>Vispārējās valdības budžeta bilance atbilstoši stingrākajam fiskālajam nosacījumam, % no IKP</t>
  </si>
  <si>
    <t>Rādītājs</t>
  </si>
  <si>
    <t>Item</t>
  </si>
  <si>
    <t>No; formula</t>
  </si>
  <si>
    <t>State budget expenditure according to the expenditure rule</t>
  </si>
  <si>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</si>
  <si>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</si>
  <si>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</si>
  <si>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</si>
  <si>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Vispārējās valdības kopējie izdevumi, TE, koriģēti atbilstoši izvēlētajam stingrākajam nosacījumam</t>
  </si>
  <si>
    <t>GG total expenditure, TE, adjusted in accordance with the stricktest rule applied</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</si>
  <si>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</si>
  <si>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</si>
  <si>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</si>
  <si>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</si>
  <si>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</si>
  <si>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</si>
  <si>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</si>
  <si>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</si>
  <si>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</si>
  <si>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</si>
  <si>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</si>
  <si>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</si>
  <si>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</si>
  <si>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</si>
  <si>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</si>
  <si>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</si>
  <si>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</si>
  <si>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</si>
  <si>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</si>
  <si>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</si>
  <si>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</si>
  <si>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</si>
  <si>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</si>
  <si>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</si>
  <si>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</si>
  <si>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</si>
  <si>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</si>
  <si>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</si>
  <si>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</si>
  <si>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</si>
  <si>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</si>
  <si>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</si>
  <si>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</si>
  <si>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5. = 10. - 7. - 6.</t>
  </si>
  <si>
    <t>30.</t>
  </si>
  <si>
    <t>33.</t>
  </si>
  <si>
    <t xml:space="preserve">Actual structural general government
budget balance, % of GDP </t>
  </si>
  <si>
    <t>Actual structural general government
budget balance</t>
  </si>
  <si>
    <t>Minimālā plānojamā vispārējās valdības budžeta strukturālā bilance, % no IKP</t>
  </si>
  <si>
    <t>Minimālā plānojamā vispārējās valdības budžeta strukturālā bilance</t>
  </si>
  <si>
    <t>Minimum planned structural general
government budget, % of GDP</t>
  </si>
  <si>
    <t>Minimum planned structural general
government budget balance</t>
  </si>
  <si>
    <t>Deviation from plan for the year</t>
  </si>
  <si>
    <t>Deviation from plan for the year, % of GDP</t>
  </si>
  <si>
    <t>Accrued deviation from plan for all years starting with 2013</t>
  </si>
  <si>
    <t>Accrued deviation from plan for all years starting with 2013, % of GDP</t>
  </si>
  <si>
    <t>Rule in accordance with Article 11 of the FDL, % of GDP</t>
  </si>
  <si>
    <t>45. = 44. / 8. * 100</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</si>
  <si>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</si>
  <si>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</si>
  <si>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</si>
  <si>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</si>
  <si>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</si>
  <si>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</si>
  <si>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</si>
  <si>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</si>
  <si>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</si>
  <si>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</si>
  <si>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</si>
  <si>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</si>
  <si>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</si>
  <si>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</si>
  <si>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</si>
  <si>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</si>
  <si>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</si>
  <si>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</si>
  <si>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</si>
  <si>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</si>
  <si>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</si>
  <si>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</si>
  <si>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</si>
  <si>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</si>
  <si>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</si>
  <si>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</si>
  <si>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</si>
  <si>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</si>
  <si>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</si>
  <si>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</si>
  <si>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Valsts budžeta izdevumi atbilstoši izdevuma nosacījumam</t>
  </si>
  <si>
    <t>Expenditure growth rule</t>
  </si>
  <si>
    <t>Continuity rule</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</si>
  <si>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</si>
  <si>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</si>
  <si>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</si>
  <si>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</si>
  <si>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</si>
  <si>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</si>
  <si>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</si>
  <si>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</si>
  <si>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</si>
  <si>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</si>
  <si>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</si>
  <si>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</si>
  <si>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</si>
  <si>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</si>
  <si>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</si>
  <si>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</si>
  <si>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</si>
  <si>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</si>
  <si>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</si>
  <si>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</si>
  <si>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</si>
  <si>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General government budget balance according to the stricktest rule applied</t>
  </si>
  <si>
    <t>General government budget balance according to the stricktest rule applied, % of GDP</t>
  </si>
  <si>
    <t>General government structural balance according to the stricktest rule applied</t>
  </si>
  <si>
    <t>General government structural balance according to the stricktest rule applied, % of GDP</t>
  </si>
  <si>
    <t>Skaitlisko nosacījumu izpildes kopsavilkums</t>
  </si>
  <si>
    <t>Summary of numerical conditions fulfilment</t>
  </si>
  <si>
    <t>State budget expenditure according to the continuity rule</t>
  </si>
  <si>
    <t>Vispārējās valdības kopējie izdevumi, koriģēti atbilstoši izvēlētajam stingrākajam nosacījumam</t>
  </si>
  <si>
    <t>GG total expenditure, adjusted in accordance with the stricktest rule applied</t>
  </si>
  <si>
    <t>MoF</t>
  </si>
  <si>
    <t>Council</t>
  </si>
  <si>
    <t>FM</t>
  </si>
  <si>
    <t>Padome</t>
  </si>
  <si>
    <t>Applicable benchmark rate when MS below (or above) the MTO</t>
  </si>
  <si>
    <t xml:space="preserve">Pieļaujamais potenciālais izdevumu pieaugums, kad ES ir zem (vai virs) VTM </t>
  </si>
  <si>
    <t>Average two years cumulative deviation in % of GDP</t>
  </si>
  <si>
    <t>Vidējā uzkrātā divu gadu novirze, % no IKP</t>
  </si>
  <si>
    <t>Ex post 
(24/08/2017)</t>
  </si>
  <si>
    <t>MTBF
2018/20
MoF</t>
  </si>
  <si>
    <t>MTBF
2018/20
Council</t>
  </si>
  <si>
    <t>Koriģētie (pret diskrecionārajiem pasākumiem) kopējie izdevumi (nominālie)</t>
  </si>
  <si>
    <t>Kopā diskrecionāru ieņēmumu pasākumu un vienreizējo pasākumu izmaiņas</t>
  </si>
  <si>
    <t>Diskrecionāro ieņēmumu pasākumu izmaiņas</t>
  </si>
  <si>
    <t>Koriģētie (kopā pret diskrecionārajiem pasākumiem un vienreizējiem pasākumiem) kopējie izdevumi (nominālie)</t>
  </si>
  <si>
    <t>GDP deflator, %, MTBF 2018/20</t>
  </si>
  <si>
    <t>IKP deflators, % , VTBI 2018/20</t>
  </si>
  <si>
    <t>Net public expenditure annual growth in % (real)</t>
  </si>
  <si>
    <t>Net public expenditure annual growth corrected for one-offs in % (real)</t>
  </si>
  <si>
    <t>MTBF 2018/20 (draft) MoF</t>
  </si>
  <si>
    <t>MTBF 2018/20 (draft) Council</t>
  </si>
  <si>
    <t>European Commission, SF2017</t>
  </si>
  <si>
    <t>20.04.00 Programme of the Ministry of Welfare basic budget "Benefits and other support measures for refugees and persons with an alternative status"</t>
  </si>
  <si>
    <t>Labklājības ministrijas budžeta apakšprogramma 20.04.00 "Bēgļa un alternatīvo statusu ieguvušo personu pabalsti un citi atbalsta pasākumi"</t>
  </si>
  <si>
    <t>1.5.</t>
  </si>
  <si>
    <t>1. = 1.1. + 1.2. + 1.3. + 1.4. + 1.5.</t>
  </si>
  <si>
    <t>15. = 12. + 13. + 14.</t>
  </si>
  <si>
    <t>Corrected expenditure aggregate net of discreationary measures and one-offs (nominal)</t>
  </si>
  <si>
    <t>Net public expenditure annual growth in % (nominal)</t>
  </si>
  <si>
    <t>Net public expenditure annual growth corrected for one-offs in % (nominal)</t>
  </si>
  <si>
    <t>Corrected expenditure aggregate (nominal)</t>
  </si>
  <si>
    <t>Reālo koriģēto izdevumu, ieskaitot vienreizējos pasākumus, pieaugums, %</t>
  </si>
  <si>
    <t>Nominālo koriģēto kopējo izdevumu, ieskaitot vienreizējos pasākumus, pieaugums, %</t>
  </si>
  <si>
    <t xml:space="preserve">Strukturālās bilances līmenis un 
vidēja termiņa mērķis
</t>
  </si>
  <si>
    <t>Ex post 
(15/08/2017)</t>
  </si>
  <si>
    <t>Convergence margin</t>
  </si>
  <si>
    <t>Correction for clauses (EC)</t>
  </si>
  <si>
    <t>Convergence margin recalibrated (based on total requirements)</t>
  </si>
  <si>
    <t>Rates recomputed</t>
  </si>
  <si>
    <t>Deficit reduction factor</t>
  </si>
  <si>
    <t>PGDP + Deficit reduction factor (allowed real expenditure growth)</t>
  </si>
  <si>
    <t>GDP deflator</t>
  </si>
  <si>
    <t>Rates recomputed nominal</t>
  </si>
  <si>
    <t>9. = 8. - 5.1.</t>
  </si>
  <si>
    <t>Maksimāli pieļaujamie valsts budžeta izdevumi</t>
  </si>
  <si>
    <t>Maximum allowed state budget expenditures</t>
  </si>
  <si>
    <t>Structural balance level and medium-term objective</t>
  </si>
  <si>
    <t>(% no IKP, faktiskajās cenās)</t>
  </si>
  <si>
    <t>(% of GFP, current prices)</t>
  </si>
  <si>
    <t>Fiskālās disciplīnas likuma 10.pants</t>
  </si>
  <si>
    <t>Article 10 Fiscal discipline law</t>
  </si>
  <si>
    <t>Minimum planned structural general government budget</t>
  </si>
  <si>
    <t>Vispārējās valdības budžeta faktiskā
strukturālā bilance</t>
  </si>
  <si>
    <t>P5.1.tabula</t>
  </si>
  <si>
    <t>Table P5.1</t>
  </si>
  <si>
    <t>P5.2. tabula</t>
  </si>
  <si>
    <t>Table P5.2</t>
  </si>
  <si>
    <t>P5.3. tabula</t>
  </si>
  <si>
    <t>Table P5.3</t>
  </si>
  <si>
    <t>P5.4. tabula</t>
  </si>
  <si>
    <t>Table P5.4</t>
  </si>
  <si>
    <t>P5.5.tabula</t>
  </si>
  <si>
    <t>Table P5.5</t>
  </si>
  <si>
    <t>12. = (11. - 9.) * (1 + 8.) * 3.[t-1] / 1.</t>
  </si>
  <si>
    <r>
      <t>13. = 12.</t>
    </r>
    <r>
      <rPr>
        <vertAlign val="subscript"/>
        <sz val="11"/>
        <color theme="1"/>
        <rFont val="Times New Roman"/>
        <family val="1"/>
        <charset val="186"/>
      </rPr>
      <t>t</t>
    </r>
    <r>
      <rPr>
        <sz val="11"/>
        <color theme="1"/>
        <rFont val="Times New Roman"/>
        <family val="1"/>
        <charset val="204"/>
      </rPr>
      <t xml:space="preserve"> + 12.</t>
    </r>
    <r>
      <rPr>
        <vertAlign val="subscript"/>
        <sz val="11"/>
        <color theme="1"/>
        <rFont val="Times New Roman"/>
        <family val="1"/>
        <charset val="186"/>
      </rPr>
      <t>t-1</t>
    </r>
  </si>
  <si>
    <t xml:space="preserve">14. = Goal seek 12. = 0 </t>
  </si>
  <si>
    <t>15.</t>
  </si>
  <si>
    <t>16.</t>
  </si>
  <si>
    <t>17. = 22. - 18.</t>
  </si>
  <si>
    <t>19. = 22. - 20.</t>
  </si>
  <si>
    <t>20.</t>
  </si>
  <si>
    <t>25. = 25.1. + 25.2. + 25.3.</t>
  </si>
  <si>
    <t>25.1.</t>
  </si>
  <si>
    <t>25.2.</t>
  </si>
  <si>
    <t>25.3.</t>
  </si>
  <si>
    <t>26.</t>
  </si>
  <si>
    <t>27. = 24. + 25. + 26.</t>
  </si>
  <si>
    <t>28.</t>
  </si>
  <si>
    <t>29.</t>
  </si>
  <si>
    <t>32.</t>
  </si>
  <si>
    <t>24.</t>
  </si>
  <si>
    <t>31. = 27. + 30.</t>
  </si>
  <si>
    <t>35. = 34. / 8. * 100</t>
  </si>
  <si>
    <t>34. = 1. + 2. + 3. + 4. - 8.[1.tabula]</t>
  </si>
  <si>
    <t>36. = 37. * 8 / 100</t>
  </si>
  <si>
    <t>37. = 35. - 7.</t>
  </si>
  <si>
    <t>38. = 17.</t>
  </si>
  <si>
    <t>39. = 38 * 8. / 100</t>
  </si>
  <si>
    <t>41. = 40. * 8. / 100</t>
  </si>
  <si>
    <t>40. = 16.</t>
  </si>
  <si>
    <t>42. = 39. - 41.</t>
  </si>
  <si>
    <t>43. = 42. / 8. * 100</t>
  </si>
  <si>
    <r>
      <t>44. = 42.</t>
    </r>
    <r>
      <rPr>
        <vertAlign val="subscript"/>
        <sz val="11"/>
        <color theme="1"/>
        <rFont val="Times New Roman"/>
        <family val="1"/>
        <charset val="186"/>
      </rPr>
      <t>t</t>
    </r>
    <r>
      <rPr>
        <sz val="11"/>
        <color theme="1"/>
        <rFont val="Times New Roman"/>
        <family val="1"/>
        <charset val="204"/>
      </rPr>
      <t xml:space="preserve"> + 42.</t>
    </r>
    <r>
      <rPr>
        <vertAlign val="subscript"/>
        <sz val="11"/>
        <color theme="1"/>
        <rFont val="Times New Roman"/>
        <family val="1"/>
        <charset val="186"/>
      </rPr>
      <t>t-1</t>
    </r>
    <r>
      <rPr>
        <sz val="11"/>
        <color theme="1"/>
        <rFont val="Times New Roman"/>
        <family val="1"/>
        <charset val="204"/>
      </rPr>
      <t xml:space="preserve"> + ... + 42.</t>
    </r>
    <r>
      <rPr>
        <vertAlign val="subscript"/>
        <sz val="11"/>
        <color theme="1"/>
        <rFont val="Times New Roman"/>
        <family val="1"/>
        <charset val="186"/>
      </rPr>
      <t>2013</t>
    </r>
  </si>
  <si>
    <t>46.</t>
  </si>
  <si>
    <t xml:space="preserve">47. = IF 45. &lt; 46. </t>
  </si>
  <si>
    <t>Ir jākoriģē, ja 45. &lt; 46.</t>
  </si>
  <si>
    <t>Correction necessary if 45.&lt; 46.</t>
  </si>
  <si>
    <t>ES programmu izdevumi, kuriem ir atbilstoši ES fondu ieņēmumi (izdevumu nosacījums)</t>
  </si>
  <si>
    <t>Bruto pamatkapitāla veidošana (BPKV), t, P.51  (izdevumu nosacījums)</t>
  </si>
  <si>
    <t>Expenditure on EU programmes fully matched by EU funds revenue (expenditure rule)</t>
  </si>
  <si>
    <t>Gross fixed capital formation 
(GFCF), t, P.51 (expenditure rule)</t>
  </si>
  <si>
    <t>Ex post 
(28/03/2018)</t>
  </si>
  <si>
    <t>Government revenue, expenditure and main aggregates [gov_10a_main]</t>
  </si>
  <si>
    <t>Last update</t>
  </si>
  <si>
    <t>Extracted on</t>
  </si>
  <si>
    <t>Source of data</t>
  </si>
  <si>
    <t>Eurostat</t>
  </si>
  <si>
    <t>UNIT</t>
  </si>
  <si>
    <t>Million units of national currency</t>
  </si>
  <si>
    <t>SECTOR</t>
  </si>
  <si>
    <t>General government</t>
  </si>
  <si>
    <t>NA_ITEM</t>
  </si>
  <si>
    <t>Gross fixed capital formation</t>
  </si>
  <si>
    <t>GEO/TIME</t>
  </si>
  <si>
    <t>2012</t>
  </si>
  <si>
    <t>2013</t>
  </si>
  <si>
    <t>2014</t>
  </si>
  <si>
    <t>2015</t>
  </si>
  <si>
    <t>2016</t>
  </si>
  <si>
    <t>Latvia</t>
  </si>
  <si>
    <t>Special value:</t>
  </si>
  <si>
    <t>:</t>
  </si>
  <si>
    <t>not available</t>
  </si>
  <si>
    <t>Total general government expenditure</t>
  </si>
  <si>
    <t>Interest, payable</t>
  </si>
  <si>
    <t>Interest, receivable</t>
  </si>
  <si>
    <t>Total general government revenue</t>
  </si>
  <si>
    <t>SP
2018/21 
MoF &amp; Council</t>
  </si>
  <si>
    <t>Izlīdzinātie kopējie izdevumi (nominālie) (pirms bezdarba izmaiņām)</t>
  </si>
  <si>
    <t>Smoothed total expenditures (TE) (nominal) (before non-discretionary change)</t>
  </si>
  <si>
    <t>MTBF 2018/20</t>
  </si>
  <si>
    <t>5.= 2.-2.1.-2.2.-2.3.1.+ vidējais/average [2.3.1., 2.3.2., 2.3.3., 2.3.4.] - 4.</t>
  </si>
  <si>
    <t>6. = 6.1. - 6.2.</t>
  </si>
  <si>
    <t>Discreationary revenue measures (net negative effect from tax reform)</t>
  </si>
  <si>
    <t>Diskrecionāro ieņēmumu pasākumu izmaiņas (nodokļu reformas negatīvā efekta izlīdzināšana)</t>
  </si>
  <si>
    <t>7.1. = 3.-4.-6.1.</t>
  </si>
  <si>
    <t>7.2. = 3.-4.-6.</t>
  </si>
  <si>
    <t>7.3. = gads-pret-gadu / year-to-year</t>
  </si>
  <si>
    <t>7.4. = gads-pret-gadu / year-to-year</t>
  </si>
  <si>
    <t>9. = (1 + 7.3./100) / (1. + 8./100) * 100-100</t>
  </si>
  <si>
    <t>9. = (1 + 7.4./100) / (1. + 8./100) * 100-100</t>
  </si>
  <si>
    <t>20. = 16. - (15.-14.) - 17. - 18. - 19.</t>
  </si>
  <si>
    <t>Pārmaiņas starp SP 2018./21. un SP 2017./20</t>
  </si>
  <si>
    <t>Strukturālā bilance</t>
  </si>
  <si>
    <t>Cikliskā komponente</t>
  </si>
  <si>
    <t>Valdības diskrecionārie pasākumi</t>
  </si>
  <si>
    <t>SP 2017./20.</t>
  </si>
  <si>
    <t>SP 2018./21.</t>
  </si>
  <si>
    <t>Ietvara likumā noteiktie maksimālie valsts budžeta izdevumi</t>
  </si>
  <si>
    <t>Framework law maximum state budget expenditures</t>
  </si>
  <si>
    <t>Nodokļu reformas ietekme</t>
  </si>
  <si>
    <t>SP 2018/21 MoF</t>
  </si>
  <si>
    <t>SP 2018/21 Council</t>
  </si>
  <si>
    <t>PGDP 10Y ave</t>
  </si>
  <si>
    <t xml:space="preserve">PGDP 10Y 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</si>
</sst>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1">
    <numFmt numFmtId="164" formatCode="&quot;$&quot;#,##0_);\(&quot;$&quot;#,##0\)"/>
    <numFmt numFmtId="165" formatCode="_(&quot;$&quot;* #,##0_);_(&quot;$&quot;* \(#,##0\);_(&quot;$&quot;* &quot;-&quot;_);_(@_)"/>
    <numFmt numFmtId="166" formatCode="_(&quot;$&quot;* #,##0.00_);_(&quot;$&quot;* \(#,##0.00\);_(&quot;$&quot;* &quot;-&quot;??_);_(@_)"/>
    <numFmt numFmtId="167" formatCode="_-* #,##0_-;\-* #,##0_-;_-* &quot;-&quot;_-;_-@_-"/>
    <numFmt numFmtId="168" formatCode="_-* #,##0.00_-;\-* #,##0.00_-;_-* &quot;-&quot;??_-;_-@_-"/>
    <numFmt numFmtId="169" formatCode="#,##0.0"/>
    <numFmt numFmtId="170" formatCode="0.0"/>
    <numFmt numFmtId="171" formatCode="@\ *."/>
    <numFmt numFmtId="172" formatCode="&quot;   &quot;@"/>
    <numFmt numFmtId="173" formatCode="\ \ \ \ \ \ \ \ \ \ @\ *."/>
    <numFmt numFmtId="174" formatCode="\ \ \ \ \ \ \ \ \ \ \ \ @\ *."/>
    <numFmt numFmtId="175" formatCode="\ \ \ \ \ \ \ \ \ \ \ \ @"/>
    <numFmt numFmtId="176" formatCode="\ \ \ \ \ \ \ \ \ \ \ \ \ @\ *."/>
    <numFmt numFmtId="177" formatCode="\ @\ *."/>
    <numFmt numFmtId="178" formatCode="\ @"/>
    <numFmt numFmtId="179" formatCode="&quot;      &quot;@"/>
    <numFmt numFmtId="180" formatCode="\ \ @\ *."/>
    <numFmt numFmtId="181" formatCode="\ \ @"/>
    <numFmt numFmtId="182" formatCode="&quot;         &quot;@"/>
    <numFmt numFmtId="183" formatCode="\ \ \ @\ *."/>
    <numFmt numFmtId="184" formatCode="\ \ \ @"/>
    <numFmt numFmtId="185" formatCode="&quot;            &quot;@"/>
    <numFmt numFmtId="186" formatCode="\ \ \ \ @\ *."/>
    <numFmt numFmtId="187" formatCode="\ \ \ \ @"/>
    <numFmt numFmtId="188" formatCode="&quot;               &quot;@"/>
    <numFmt numFmtId="189" formatCode="\ \ \ \ \ \ @\ *."/>
    <numFmt numFmtId="190" formatCode="\ \ \ \ \ \ @"/>
    <numFmt numFmtId="191" formatCode="\ \ \ \ \ \ \ @\ *."/>
    <numFmt numFmtId="192" formatCode="\ \ \ \ \ \ \ \ \ @\ *."/>
    <numFmt numFmtId="193" formatCode="\ \ \ \ \ \ \ \ \ @"/>
    <numFmt numFmtId="194" formatCode="_-* #,##0;[Red]\-* #,##0;_-* &quot;0&quot;;_-@"/>
    <numFmt numFmtId="195" formatCode="_-[$CHF]\ \ #,##0.00_-;\-[$CHF]\ * #,##0.00_-;_-[$CHF]\ * &quot;-&quot;??_-;_-@_-"/>
    <numFmt numFmtId="196" formatCode="#,##0;[Red]\(#,##0\)"/>
    <numFmt numFmtId="197" formatCode="0.000_)"/>
    <numFmt numFmtId="198" formatCode="_ * #,##0.00_ ;_ * \-#,##0.00_ ;_ * &quot;-&quot;??_ ;_ @_ "/>
    <numFmt numFmtId="199" formatCode="&quot; &quot;#,##0.00&quot; &quot;;&quot; -&quot;#,##0.00&quot; &quot;;&quot; -&quot;00&quot; &quot;;&quot; &quot;@&quot; &quot;"/>
    <numFmt numFmtId="200" formatCode="#,##0.000"/>
    <numFmt numFmtId="201" formatCode="_-&quot;$&quot;* #,##0_-;\-&quot;$&quot;* #,##0_-;_-&quot;$&quot;* &quot;-&quot;_-;_-@_-"/>
    <numFmt numFmtId="202" formatCode="[$DEM-4C0A]#,##0.00_ ;\-[$DEM-4C0A]#,##0.00\ "/>
    <numFmt numFmtId="203" formatCode="#,##0.00\ &quot;F&quot;;\-#,##0.00\ &quot;F&quot;"/>
    <numFmt numFmtId="204" formatCode="_-[$€-2]* #,##0.00_-;\-[$€-2]* #,##0.00_-;_-[$€-2]* &quot;-&quot;??_-"/>
    <numFmt numFmtId="205" formatCode="_-[$€-2]\ * #,##0.00_-;\-[$€-2]\ * #,##0.00_-;_-[$€-2]\ * &quot;-&quot;??_-"/>
    <numFmt numFmtId="206" formatCode="General_)"/>
    <numFmt numFmtId="207" formatCode="_-* #,##0\ _F_t_-;\-* #,##0\ _F_t_-;_-* &quot;-&quot;\ _F_t_-;_-@_-"/>
    <numFmt numFmtId="208" formatCode="_-* #,##0.00\ _F_t_-;\-* #,##0.00\ _F_t_-;_-* &quot;-&quot;??\ _F_t_-;_-@_-"/>
    <numFmt numFmtId="209" formatCode="#."/>
    <numFmt numFmtId="210" formatCode="#,#00"/>
    <numFmt numFmtId="211" formatCode="[&gt;0.05]#,##0.0;[&lt;-0.05]\-#,##0.0;\-\-&quot; &quot;;"/>
    <numFmt numFmtId="212" formatCode="[&gt;0.5]#,##0;[&lt;-0.5]\-#,##0;\-\-&quot; &quot;;"/>
    <numFmt numFmtId="213" formatCode="________@"/>
    <numFmt numFmtId="214" formatCode="____________@"/>
    <numFmt numFmtId="215" formatCode="________________@"/>
    <numFmt numFmtId="216" formatCode="____________________@"/>
    <numFmt numFmtId="217" formatCode="[$JPY]\ #,##0.00;\-[$JPY]\ #,##0.00"/>
    <numFmt numFmtId="218" formatCode="0.000"/>
    <numFmt numFmtId="219" formatCode="#,##0\ &quot;Kč&quot;;\-#,##0\ &quot;Kč&quot;"/>
    <numFmt numFmtId="220" formatCode="_-* #,##0.00\ &quot;Kč&quot;_-;\-* #,##0.00\ &quot;Kč&quot;_-;_-* &quot;-&quot;??\ &quot;Kč&quot;_-;_-@_-"/>
    <numFmt numFmtId="221" formatCode="_-* #,##0\ _F_-;\-* #,##0\ _F_-;_-* &quot;-&quot;\ _F_-;_-@_-"/>
    <numFmt numFmtId="222" formatCode="_-* #,##0.00\ _F_-;\-* #,##0.00\ _F_-;_-* &quot;-&quot;??\ _F_-;_-@_-"/>
    <numFmt numFmtId="223" formatCode="&quot;Cr$&quot;#,##0_);[Red]\(&quot;Cr$&quot;#,##0\)"/>
    <numFmt numFmtId="224" formatCode="&quot;Cr$&quot;#,##0.00_);[Red]\(&quot;Cr$&quot;#,##0.00\)"/>
    <numFmt numFmtId="225" formatCode="\$#,"/>
    <numFmt numFmtId="226" formatCode="#,##0&quot; FB&quot;;[Red]\-#,##0&quot; FB&quot;"/>
    <numFmt numFmtId="227" formatCode="#,##0.00&quot; FB&quot;;[Red]\-#,##0.00&quot; FB&quot;"/>
    <numFmt numFmtId="228" formatCode="&quot;$&quot;#,#00"/>
    <numFmt numFmtId="229" formatCode="&quot;$&quot;#,"/>
    <numFmt numFmtId="230" formatCode="ddd\ d\-mmm\-yy"/>
    <numFmt numFmtId="231" formatCode="[&gt;=0.05]#,##0.0;[&lt;=-0.05]\-#,##0.0;?0.0"/>
    <numFmt numFmtId="232" formatCode="_-* #,##0\ &quot;Ft&quot;_-;\-* #,##0\ &quot;Ft&quot;_-;_-* &quot;-&quot;\ &quot;Ft&quot;_-;_-@_-"/>
    <numFmt numFmtId="233" formatCode="_-* #,##0.00\ &quot;Ft&quot;_-;\-* #,##0.00\ &quot;Ft&quot;_-;_-* &quot;-&quot;??\ &quot;Ft&quot;_-;_-@_-"/>
    <numFmt numFmtId="234" formatCode="[Black]#,##0.0;[Black]\-#,##0.0;;"/>
    <numFmt numFmtId="235" formatCode="[Black][&gt;0.05]#,##0.0;[Black][&lt;-0.05]\-#,##0.0;;"/>
    <numFmt numFmtId="236" formatCode="[Black][&gt;0.5]#,##0;[Black][&lt;-0.5]\-#,##0;;"/>
    <numFmt numFmtId="237" formatCode="%#,#00"/>
    <numFmt numFmtId="238" formatCode="#.##000"/>
    <numFmt numFmtId="239" formatCode="dd\-mmm\-yy_)"/>
    <numFmt numFmtId="240" formatCode="#,##0_)"/>
    <numFmt numFmtId="241" formatCode="#.##0,"/>
    <numFmt numFmtId="242" formatCode="#,##0.000000"/>
    <numFmt numFmtId="243" formatCode="[$$-409]#,##0.00_ ;\-[$$-409]#,##0.00\ "/>
    <numFmt numFmtId="244" formatCode="\(\$#,###\)"/>
    <numFmt numFmtId="245" formatCode="[$$-1009]#,##0.00;\-[$$-1009]#,##0.00"/>
    <numFmt numFmtId="246" formatCode="0&quot;.&quot;0"/>
    <numFmt numFmtId="247" formatCode="General\ \ \ \ \ \ "/>
    <numFmt numFmtId="248" formatCode="0.0\ \ \ \ \ \ \ \ "/>
    <numFmt numFmtId="249" formatCode="mmmm\ yyyy"/>
    <numFmt numFmtId="250" formatCode="_-* #,##0\ &quot;крб.&quot;_-;\-* #,##0\ &quot;крб.&quot;_-;_-* &quot;-&quot;\ &quot;крб.&quot;_-;_-@_-"/>
    <numFmt numFmtId="251" formatCode="_-* #,##0.00\ &quot;крб.&quot;_-;\-* #,##0.00\ &quot;крб.&quot;_-;_-* &quot;-&quot;??\ &quot;крб.&quot;_-;_-@_-"/>
    <numFmt numFmtId="252" formatCode="_-* #,##0\ _к_р_б_._-;\-* #,##0\ _к_р_б_._-;_-* &quot;-&quot;\ _к_р_б_._-;_-@_-"/>
    <numFmt numFmtId="253" formatCode="_-* #,##0.00\ _к_р_б_._-;\-* #,##0.00\ _к_р_б_._-;_-* &quot;-&quot;??\ _к_р_б_._-;_-@_-"/>
    <numFmt numFmtId="254" formatCode="dd\.mm\.yy"/>
  </numFmts>
  <fonts count="260">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b/>
      <sz val="11"/>
      <color theme="1"/>
      <name val="Calibri"/>
      <family val="2"/>
      <charset val="186"/>
      <scheme val="minor"/>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color rgb="FFFF0000"/>
      <name val="Times New Roman"/>
      <family val="1"/>
      <charset val="204"/>
    </font>
    <font>
      <b/>
      <sz val="11"/>
      <name val="Times New Roman"/>
      <family val="1"/>
      <charset val="204"/>
    </font>
    <font>
      <i/>
      <sz val="10"/>
      <name val="Times New Roman"/>
      <family val="1"/>
      <charset val="204"/>
    </font>
    <font>
      <i/>
      <sz val="11"/>
      <name val="Times New Roman"/>
      <family val="1"/>
      <charset val="204"/>
    </font>
    <font>
      <vertAlign val="subscript"/>
      <sz val="11"/>
      <name val="Times New Roman"/>
      <family val="1"/>
      <charset val="204"/>
    </font>
    <font>
      <i/>
      <sz val="11"/>
      <color theme="1"/>
      <name val="Times New Roman"/>
      <family val="1"/>
      <charset val="204"/>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name val="Arial"/>
      <family val="2"/>
      <charset val="204"/>
    </font>
    <font>
      <sz val="11"/>
      <name val="Arial"/>
      <family val="2"/>
      <charset val="204"/>
    </font>
    <font>
      <sz val="11"/>
      <name val="Arial"/>
      <family val="2"/>
      <charset val="204"/>
    </font>
    <font>
      <sz val="11"/>
      <color theme="1"/>
      <name val="Calibri"/>
      <family val="2"/>
      <charset val="204"/>
      <scheme val="minor"/>
    </font>
    <font>
      <sz val="10"/>
      <name val="Arial"/>
      <family val="2"/>
      <charset val="204"/>
    </font>
    <font>
      <sz val="10"/>
      <color rgb="FFFF0000"/>
      <name val="Arial"/>
      <family val="2"/>
      <charset val="204"/>
    </font>
    <font>
      <sz val="11"/>
      <color rgb="FFFF0000"/>
      <name val="Arial"/>
      <family val="2"/>
      <charset val="204"/>
    </font>
    <font>
      <b/>
      <sz val="10"/>
      <color indexed="25"/>
      <name val="Arial Narrow"/>
      <family val="2"/>
    </font>
    <font>
      <sz val="10"/>
      <name val="Arial Narrow"/>
      <family val="2"/>
    </font>
    <font>
      <u/>
      <sz val="11"/>
      <color theme="10"/>
      <name val="Calibri"/>
      <family val="2"/>
      <charset val="186"/>
      <scheme val="minor"/>
    </font>
  </fonts>
  <fills count="137">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59999389629810485"/>
        <bgColor indexed="64"/>
      </patternFill>
    </fill>
  </fills>
  <borders count="11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top style="hair">
        <color auto="1"/>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indexed="64"/>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auto="1"/>
      </right>
      <top style="hair">
        <color auto="1"/>
      </top>
      <bottom/>
      <diagonal/>
    </border>
    <border>
      <left/>
      <right style="medium">
        <color indexed="64"/>
      </right>
      <top/>
      <bottom style="medium">
        <color indexed="64"/>
      </bottom>
      <diagonal/>
    </border>
    <border>
      <left style="hair">
        <color auto="1"/>
      </left>
      <right style="medium">
        <color indexed="64"/>
      </right>
      <top style="medium">
        <color indexed="64"/>
      </top>
      <bottom style="hair">
        <color auto="1"/>
      </bottom>
      <diagonal/>
    </border>
    <border>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top style="medium">
        <color indexed="64"/>
      </top>
      <bottom style="hair">
        <color auto="1"/>
      </bottom>
      <diagonal/>
    </border>
    <border>
      <left style="medium">
        <color indexed="64"/>
      </left>
      <right style="medium">
        <color indexed="64"/>
      </right>
      <top/>
      <bottom style="hair">
        <color auto="1"/>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hair">
        <color auto="1"/>
      </top>
      <bottom/>
      <diagonal/>
    </border>
    <border>
      <left style="medium">
        <color indexed="64"/>
      </left>
      <right style="hair">
        <color auto="1"/>
      </right>
      <top style="medium">
        <color indexed="64"/>
      </top>
      <bottom style="hair">
        <color indexed="64"/>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medium">
        <color indexed="64"/>
      </right>
      <top/>
      <bottom/>
      <diagonal/>
    </border>
    <border>
      <left style="hair">
        <color auto="1"/>
      </left>
      <right style="hair">
        <color auto="1"/>
      </right>
      <top style="medium">
        <color indexed="64"/>
      </top>
      <bottom style="hair">
        <color auto="1"/>
      </bottom>
      <diagonal/>
    </border>
    <border>
      <left/>
      <right style="hair">
        <color auto="1"/>
      </right>
      <top style="medium">
        <color indexed="64"/>
      </top>
      <bottom style="hair">
        <color auto="1"/>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style="hair">
        <color indexed="64"/>
      </right>
      <top/>
      <bottom style="medium">
        <color auto="1"/>
      </bottom>
      <diagonal/>
    </border>
    <border>
      <left/>
      <right/>
      <top style="thin">
        <color indexed="25"/>
      </top>
      <bottom style="thin">
        <color indexed="25"/>
      </bottom>
      <diagonal/>
    </border>
  </borders>
  <cellStyleXfs count="1412">
    <xf numFmtId="0" fontId="0" fillId="0" borderId="0"/>
    <xf numFmtId="9" fontId="4" fillId="0" borderId="0" applyFont="0" applyFill="0" applyBorder="0" applyAlignment="0" applyProtection="0"/>
    <xf numFmtId="0" fontId="10" fillId="0" borderId="0"/>
    <xf numFmtId="0" fontId="13" fillId="0" borderId="0"/>
    <xf numFmtId="0" fontId="11" fillId="0" borderId="0"/>
    <xf numFmtId="0" fontId="32" fillId="0" borderId="0"/>
    <xf numFmtId="0" fontId="33" fillId="0" borderId="0" applyNumberFormat="0" applyBorder="0" applyProtection="0"/>
    <xf numFmtId="0" fontId="34" fillId="0" borderId="0"/>
    <xf numFmtId="0" fontId="32" fillId="0" borderId="0"/>
    <xf numFmtId="0" fontId="32" fillId="0" borderId="0"/>
    <xf numFmtId="0" fontId="11" fillId="0" borderId="0"/>
    <xf numFmtId="0" fontId="35" fillId="0" borderId="0">
      <alignment vertical="top"/>
    </xf>
    <xf numFmtId="0" fontId="32" fillId="0" borderId="0"/>
    <xf numFmtId="171" fontId="36" fillId="0" borderId="0"/>
    <xf numFmtId="49" fontId="36" fillId="0" borderId="0"/>
    <xf numFmtId="172" fontId="37" fillId="0" borderId="0" applyFont="0" applyFill="0" applyBorder="0" applyAlignment="0" applyProtection="0"/>
    <xf numFmtId="0" fontId="38" fillId="36" borderId="0" applyNumberFormat="0" applyBorder="0" applyAlignment="0" applyProtection="0"/>
    <xf numFmtId="173" fontId="36" fillId="0" borderId="0">
      <alignment horizontal="center"/>
    </xf>
    <xf numFmtId="174" fontId="36" fillId="0" borderId="0"/>
    <xf numFmtId="175" fontId="36" fillId="0" borderId="0"/>
    <xf numFmtId="176" fontId="36" fillId="0" borderId="0"/>
    <xf numFmtId="177" fontId="36" fillId="0" borderId="0"/>
    <xf numFmtId="178" fontId="39" fillId="0" borderId="0"/>
    <xf numFmtId="179" fontId="37" fillId="0" borderId="0" applyFont="0" applyFill="0" applyBorder="0" applyAlignment="0" applyProtection="0"/>
    <xf numFmtId="0" fontId="38"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38" borderId="0" applyNumberFormat="0" applyBorder="0" applyAlignment="0" applyProtection="0"/>
    <xf numFmtId="0" fontId="41" fillId="44"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1" fillId="44" borderId="0" applyNumberFormat="0" applyBorder="0" applyAlignment="0" applyProtection="0"/>
    <xf numFmtId="0" fontId="43" fillId="13" borderId="0" applyNumberFormat="0" applyBorder="0" applyAlignment="0" applyProtection="0"/>
    <xf numFmtId="0" fontId="40" fillId="39" borderId="0" applyNumberFormat="0" applyBorder="0" applyAlignment="0" applyProtection="0"/>
    <xf numFmtId="0" fontId="41"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1" fillId="46" borderId="0" applyNumberFormat="0" applyBorder="0" applyAlignment="0" applyProtection="0"/>
    <xf numFmtId="0" fontId="43" fillId="17" borderId="0" applyNumberFormat="0" applyBorder="0" applyAlignment="0" applyProtection="0"/>
    <xf numFmtId="0" fontId="40" fillId="40" borderId="0" applyNumberFormat="0" applyBorder="0" applyAlignment="0" applyProtection="0"/>
    <xf numFmtId="0" fontId="41" fillId="4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1" fillId="48" borderId="0" applyNumberFormat="0" applyBorder="0" applyAlignment="0" applyProtection="0"/>
    <xf numFmtId="0" fontId="43" fillId="21" borderId="0" applyNumberFormat="0" applyBorder="0" applyAlignment="0" applyProtection="0"/>
    <xf numFmtId="0" fontId="40" fillId="41" borderId="0" applyNumberFormat="0" applyBorder="0" applyAlignment="0" applyProtection="0"/>
    <xf numFmtId="0" fontId="41" fillId="50"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1" fillId="50" borderId="0" applyNumberFormat="0" applyBorder="0" applyAlignment="0" applyProtection="0"/>
    <xf numFmtId="0" fontId="43" fillId="25" borderId="0" applyNumberFormat="0" applyBorder="0" applyAlignment="0" applyProtection="0"/>
    <xf numFmtId="0" fontId="40" fillId="42" borderId="0" applyNumberFormat="0" applyBorder="0" applyAlignment="0" applyProtection="0"/>
    <xf numFmtId="0" fontId="41" fillId="52"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1" fillId="52" borderId="0" applyNumberFormat="0" applyBorder="0" applyAlignment="0" applyProtection="0"/>
    <xf numFmtId="0" fontId="43" fillId="29" borderId="0" applyNumberFormat="0" applyBorder="0" applyAlignment="0" applyProtection="0"/>
    <xf numFmtId="0" fontId="40" fillId="43" borderId="0" applyNumberFormat="0" applyBorder="0" applyAlignment="0" applyProtection="0"/>
    <xf numFmtId="0" fontId="41" fillId="39"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1" fillId="39" borderId="0" applyNumberFormat="0" applyBorder="0" applyAlignment="0" applyProtection="0"/>
    <xf numFmtId="0" fontId="43" fillId="33"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180" fontId="44" fillId="0" borderId="0"/>
    <xf numFmtId="181" fontId="39" fillId="0" borderId="0"/>
    <xf numFmtId="182" fontId="37" fillId="0" borderId="0" applyFont="0" applyFill="0" applyBorder="0" applyAlignment="0" applyProtection="0"/>
    <xf numFmtId="0" fontId="38" fillId="55" borderId="0" applyNumberFormat="0" applyBorder="0" applyAlignment="0" applyProtection="0"/>
    <xf numFmtId="183" fontId="36" fillId="0" borderId="0"/>
    <xf numFmtId="184" fontId="36" fillId="0" borderId="0"/>
    <xf numFmtId="185" fontId="37" fillId="0" borderId="0" applyFont="0" applyFill="0" applyBorder="0" applyAlignment="0" applyProtection="0"/>
    <xf numFmtId="0" fontId="38" fillId="56" borderId="0" applyNumberFormat="0" applyBorder="0" applyAlignment="0" applyProtection="0"/>
    <xf numFmtId="0" fontId="40" fillId="52" borderId="0" applyNumberFormat="0" applyBorder="0" applyAlignment="0" applyProtection="0"/>
    <xf numFmtId="0" fontId="40" fillId="46" borderId="0" applyNumberFormat="0" applyBorder="0" applyAlignment="0" applyProtection="0"/>
    <xf numFmtId="0" fontId="40" fillId="57" borderId="0" applyNumberFormat="0" applyBorder="0" applyAlignment="0" applyProtection="0"/>
    <xf numFmtId="0" fontId="40" fillId="41" borderId="0" applyNumberFormat="0" applyBorder="0" applyAlignment="0" applyProtection="0"/>
    <xf numFmtId="0" fontId="40" fillId="52" borderId="0" applyNumberFormat="0" applyBorder="0" applyAlignment="0" applyProtection="0"/>
    <xf numFmtId="0" fontId="40" fillId="58" borderId="0" applyNumberFormat="0" applyBorder="0" applyAlignment="0" applyProtection="0"/>
    <xf numFmtId="0" fontId="40" fillId="52" borderId="0" applyNumberFormat="0" applyBorder="0" applyAlignment="0" applyProtection="0"/>
    <xf numFmtId="0" fontId="41" fillId="59"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1" fillId="59" borderId="0" applyNumberFormat="0" applyBorder="0" applyAlignment="0" applyProtection="0"/>
    <xf numFmtId="0" fontId="43" fillId="14" borderId="0" applyNumberFormat="0" applyBorder="0" applyAlignment="0" applyProtection="0"/>
    <xf numFmtId="0" fontId="40" fillId="46" borderId="0" applyNumberFormat="0" applyBorder="0" applyAlignment="0" applyProtection="0"/>
    <xf numFmtId="0" fontId="41"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1" fillId="46" borderId="0" applyNumberFormat="0" applyBorder="0" applyAlignment="0" applyProtection="0"/>
    <xf numFmtId="0" fontId="43" fillId="18" borderId="0" applyNumberFormat="0" applyBorder="0" applyAlignment="0" applyProtection="0"/>
    <xf numFmtId="0" fontId="40" fillId="57" borderId="0" applyNumberFormat="0" applyBorder="0" applyAlignment="0" applyProtection="0"/>
    <xf numFmtId="0" fontId="41" fillId="55"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1" fillId="55" borderId="0" applyNumberFormat="0" applyBorder="0" applyAlignment="0" applyProtection="0"/>
    <xf numFmtId="0" fontId="43" fillId="22" borderId="0" applyNumberFormat="0" applyBorder="0" applyAlignment="0" applyProtection="0"/>
    <xf numFmtId="0" fontId="40" fillId="41" borderId="0" applyNumberFormat="0" applyBorder="0" applyAlignment="0" applyProtection="0"/>
    <xf numFmtId="0" fontId="41" fillId="62" borderId="0" applyNumberFormat="0" applyBorder="0" applyAlignment="0" applyProtection="0"/>
    <xf numFmtId="0" fontId="42" fillId="63" borderId="0" applyNumberFormat="0" applyBorder="0" applyAlignment="0" applyProtection="0"/>
    <xf numFmtId="0" fontId="42" fillId="63" borderId="0" applyNumberFormat="0" applyBorder="0" applyAlignment="0" applyProtection="0"/>
    <xf numFmtId="0" fontId="41" fillId="62" borderId="0" applyNumberFormat="0" applyBorder="0" applyAlignment="0" applyProtection="0"/>
    <xf numFmtId="0" fontId="43" fillId="26" borderId="0" applyNumberFormat="0" applyBorder="0" applyAlignment="0" applyProtection="0"/>
    <xf numFmtId="0" fontId="40" fillId="52" borderId="0" applyNumberFormat="0" applyBorder="0" applyAlignment="0" applyProtection="0"/>
    <xf numFmtId="0" fontId="41" fillId="59"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1" fillId="59" borderId="0" applyNumberFormat="0" applyBorder="0" applyAlignment="0" applyProtection="0"/>
    <xf numFmtId="0" fontId="43" fillId="30" borderId="0" applyNumberFormat="0" applyBorder="0" applyAlignment="0" applyProtection="0"/>
    <xf numFmtId="0" fontId="40" fillId="58" borderId="0" applyNumberFormat="0" applyBorder="0" applyAlignment="0" applyProtection="0"/>
    <xf numFmtId="0" fontId="41" fillId="43"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41" fillId="43" borderId="0" applyNumberFormat="0" applyBorder="0" applyAlignment="0" applyProtection="0"/>
    <xf numFmtId="0" fontId="43" fillId="34" borderId="0" applyNumberFormat="0" applyBorder="0" applyAlignment="0" applyProtection="0"/>
    <xf numFmtId="0" fontId="35" fillId="52" borderId="0" applyNumberFormat="0" applyBorder="0" applyAlignment="0" applyProtection="0"/>
    <xf numFmtId="0" fontId="35" fillId="46" borderId="0" applyNumberFormat="0" applyBorder="0" applyAlignment="0" applyProtection="0"/>
    <xf numFmtId="0" fontId="35" fillId="57" borderId="0" applyNumberFormat="0" applyBorder="0" applyAlignment="0" applyProtection="0"/>
    <xf numFmtId="0" fontId="35" fillId="41" borderId="0" applyNumberFormat="0" applyBorder="0" applyAlignment="0" applyProtection="0"/>
    <xf numFmtId="0" fontId="35" fillId="52" borderId="0" applyNumberFormat="0" applyBorder="0" applyAlignment="0" applyProtection="0"/>
    <xf numFmtId="0" fontId="35" fillId="58" borderId="0" applyNumberFormat="0" applyBorder="0" applyAlignment="0" applyProtection="0"/>
    <xf numFmtId="186" fontId="36" fillId="0" borderId="0"/>
    <xf numFmtId="187" fontId="39" fillId="0" borderId="0"/>
    <xf numFmtId="188" fontId="45" fillId="0" borderId="0" applyFont="0" applyFill="0" applyBorder="0" applyAlignment="0" applyProtection="0"/>
    <xf numFmtId="0" fontId="38" fillId="65" borderId="0" applyNumberFormat="0" applyBorder="0" applyAlignment="0" applyProtection="0"/>
    <xf numFmtId="0" fontId="38" fillId="66" borderId="0" applyNumberFormat="0" applyBorder="0" applyAlignment="0" applyProtection="0"/>
    <xf numFmtId="0" fontId="46" fillId="67" borderId="0" applyNumberFormat="0" applyBorder="0" applyAlignment="0" applyProtection="0"/>
    <xf numFmtId="0" fontId="46" fillId="46" borderId="0" applyNumberFormat="0" applyBorder="0" applyAlignment="0" applyProtection="0"/>
    <xf numFmtId="0" fontId="46" fillId="57" borderId="0" applyNumberFormat="0" applyBorder="0" applyAlignment="0" applyProtection="0"/>
    <xf numFmtId="0" fontId="46" fillId="56" borderId="0" applyNumberFormat="0" applyBorder="0" applyAlignment="0" applyProtection="0"/>
    <xf numFmtId="0" fontId="46" fillId="65" borderId="0" applyNumberFormat="0" applyBorder="0" applyAlignment="0" applyProtection="0"/>
    <xf numFmtId="0" fontId="46" fillId="68" borderId="0" applyNumberFormat="0" applyBorder="0" applyAlignment="0" applyProtection="0"/>
    <xf numFmtId="0" fontId="46" fillId="67" borderId="0" applyNumberFormat="0" applyBorder="0" applyAlignment="0" applyProtection="0"/>
    <xf numFmtId="0" fontId="47" fillId="59" borderId="0" applyNumberFormat="0" applyBorder="0" applyAlignment="0" applyProtection="0"/>
    <xf numFmtId="0" fontId="48" fillId="60" borderId="0" applyNumberFormat="0" applyBorder="0" applyAlignment="0" applyProtection="0"/>
    <xf numFmtId="0" fontId="48" fillId="60" borderId="0" applyNumberFormat="0" applyBorder="0" applyAlignment="0" applyProtection="0"/>
    <xf numFmtId="0" fontId="47" fillId="59" borderId="0" applyNumberFormat="0" applyBorder="0" applyAlignment="0" applyProtection="0"/>
    <xf numFmtId="0" fontId="49" fillId="15"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47" fillId="46" borderId="0" applyNumberFormat="0" applyBorder="0" applyAlignment="0" applyProtection="0"/>
    <xf numFmtId="0" fontId="49" fillId="19" borderId="0" applyNumberFormat="0" applyBorder="0" applyAlignment="0" applyProtection="0"/>
    <xf numFmtId="0" fontId="46" fillId="57" borderId="0" applyNumberFormat="0" applyBorder="0" applyAlignment="0" applyProtection="0"/>
    <xf numFmtId="0" fontId="47" fillId="55"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7" fillId="55" borderId="0" applyNumberFormat="0" applyBorder="0" applyAlignment="0" applyProtection="0"/>
    <xf numFmtId="0" fontId="49" fillId="23" borderId="0" applyNumberFormat="0" applyBorder="0" applyAlignment="0" applyProtection="0"/>
    <xf numFmtId="0" fontId="46" fillId="56" borderId="0" applyNumberFormat="0" applyBorder="0" applyAlignment="0" applyProtection="0"/>
    <xf numFmtId="0" fontId="47" fillId="62" borderId="0" applyNumberFormat="0" applyBorder="0" applyAlignment="0" applyProtection="0"/>
    <xf numFmtId="0" fontId="48" fillId="63" borderId="0" applyNumberFormat="0" applyBorder="0" applyAlignment="0" applyProtection="0"/>
    <xf numFmtId="0" fontId="48" fillId="63" borderId="0" applyNumberFormat="0" applyBorder="0" applyAlignment="0" applyProtection="0"/>
    <xf numFmtId="0" fontId="47" fillId="62" borderId="0" applyNumberFormat="0" applyBorder="0" applyAlignment="0" applyProtection="0"/>
    <xf numFmtId="0" fontId="49" fillId="27" borderId="0" applyNumberFormat="0" applyBorder="0" applyAlignment="0" applyProtection="0"/>
    <xf numFmtId="0" fontId="46" fillId="65" borderId="0" applyNumberFormat="0" applyBorder="0" applyAlignment="0" applyProtection="0"/>
    <xf numFmtId="0" fontId="47" fillId="59" borderId="0" applyNumberFormat="0" applyBorder="0" applyAlignment="0" applyProtection="0"/>
    <xf numFmtId="0" fontId="48" fillId="60" borderId="0" applyNumberFormat="0" applyBorder="0" applyAlignment="0" applyProtection="0"/>
    <xf numFmtId="0" fontId="48" fillId="60" borderId="0" applyNumberFormat="0" applyBorder="0" applyAlignment="0" applyProtection="0"/>
    <xf numFmtId="0" fontId="47" fillId="59" borderId="0" applyNumberFormat="0" applyBorder="0" applyAlignment="0" applyProtection="0"/>
    <xf numFmtId="0" fontId="49" fillId="31" borderId="0" applyNumberFormat="0" applyBorder="0" applyAlignment="0" applyProtection="0"/>
    <xf numFmtId="0" fontId="46" fillId="68" borderId="0" applyNumberFormat="0" applyBorder="0" applyAlignment="0" applyProtection="0"/>
    <xf numFmtId="0" fontId="47" fillId="43" borderId="0" applyNumberFormat="0" applyBorder="0" applyAlignment="0" applyProtection="0"/>
    <xf numFmtId="0" fontId="48" fillId="64" borderId="0" applyNumberFormat="0" applyBorder="0" applyAlignment="0" applyProtection="0"/>
    <xf numFmtId="0" fontId="48" fillId="64" borderId="0" applyNumberFormat="0" applyBorder="0" applyAlignment="0" applyProtection="0"/>
    <xf numFmtId="0" fontId="47" fillId="43" borderId="0" applyNumberFormat="0" applyBorder="0" applyAlignment="0" applyProtection="0"/>
    <xf numFmtId="0" fontId="49" fillId="35" borderId="0" applyNumberFormat="0" applyBorder="0" applyAlignment="0" applyProtection="0"/>
    <xf numFmtId="0" fontId="38" fillId="67" borderId="0" applyNumberFormat="0" applyBorder="0" applyAlignment="0" applyProtection="0"/>
    <xf numFmtId="0" fontId="38" fillId="46" borderId="0" applyNumberFormat="0" applyBorder="0" applyAlignment="0" applyProtection="0"/>
    <xf numFmtId="0" fontId="38" fillId="57" borderId="0" applyNumberFormat="0" applyBorder="0" applyAlignment="0" applyProtection="0"/>
    <xf numFmtId="0" fontId="38" fillId="56" borderId="0" applyNumberFormat="0" applyBorder="0" applyAlignment="0" applyProtection="0"/>
    <xf numFmtId="0" fontId="38" fillId="65" borderId="0" applyNumberFormat="0" applyBorder="0" applyAlignment="0" applyProtection="0"/>
    <xf numFmtId="0" fontId="38" fillId="68" borderId="0" applyNumberFormat="0" applyBorder="0" applyAlignment="0" applyProtection="0"/>
    <xf numFmtId="189" fontId="36" fillId="0" borderId="0">
      <alignment horizontal="center"/>
    </xf>
    <xf numFmtId="190" fontId="36" fillId="0" borderId="0">
      <alignment horizontal="center"/>
    </xf>
    <xf numFmtId="191" fontId="36" fillId="0" borderId="0">
      <alignment horizontal="center"/>
    </xf>
    <xf numFmtId="192" fontId="36" fillId="0" borderId="0">
      <alignment horizontal="center"/>
    </xf>
    <xf numFmtId="193" fontId="36" fillId="0" borderId="0">
      <alignment horizontal="center"/>
    </xf>
    <xf numFmtId="0" fontId="40" fillId="69"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0" fillId="70" borderId="0" applyNumberFormat="0" applyBorder="0" applyAlignment="0" applyProtection="0"/>
    <xf numFmtId="0" fontId="40" fillId="71"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40" fillId="72" borderId="0" applyNumberFormat="0" applyBorder="0" applyAlignment="0" applyProtection="0"/>
    <xf numFmtId="0" fontId="46" fillId="73" borderId="0" applyNumberFormat="0" applyBorder="0" applyAlignment="0" applyProtection="0"/>
    <xf numFmtId="0" fontId="51" fillId="74" borderId="0" applyNumberFormat="0" applyBorder="0" applyAlignment="0" applyProtection="0"/>
    <xf numFmtId="0" fontId="51" fillId="74" borderId="0" applyNumberFormat="0" applyBorder="0" applyAlignment="0" applyProtection="0"/>
    <xf numFmtId="0" fontId="46" fillId="75" borderId="0" applyNumberFormat="0" applyBorder="0" applyAlignment="0" applyProtection="0"/>
    <xf numFmtId="0" fontId="46" fillId="36" borderId="0" applyNumberFormat="0" applyBorder="0" applyAlignment="0" applyProtection="0"/>
    <xf numFmtId="0" fontId="49" fillId="12" borderId="0" applyNumberFormat="0" applyBorder="0" applyAlignment="0" applyProtection="0"/>
    <xf numFmtId="0" fontId="49" fillId="12" borderId="0" applyNumberFormat="0" applyBorder="0" applyAlignment="0" applyProtection="0"/>
    <xf numFmtId="0" fontId="46" fillId="36" borderId="0" applyNumberFormat="0" applyBorder="0" applyAlignment="0" applyProtection="0"/>
    <xf numFmtId="0" fontId="46" fillId="76" borderId="0" applyNumberFormat="0" applyBorder="0" applyAlignment="0" applyProtection="0"/>
    <xf numFmtId="0" fontId="51" fillId="77" borderId="0" applyNumberFormat="0" applyBorder="0" applyAlignment="0" applyProtection="0"/>
    <xf numFmtId="0" fontId="51" fillId="77" borderId="0" applyNumberFormat="0" applyBorder="0" applyAlignment="0" applyProtection="0"/>
    <xf numFmtId="0" fontId="46" fillId="76" borderId="0" applyNumberFormat="0" applyBorder="0" applyAlignment="0" applyProtection="0"/>
    <xf numFmtId="0" fontId="46" fillId="36" borderId="0" applyNumberFormat="0" applyBorder="0" applyAlignment="0" applyProtection="0"/>
    <xf numFmtId="0" fontId="46" fillId="76" borderId="0" applyNumberFormat="0" applyBorder="0" applyAlignment="0" applyProtection="0"/>
    <xf numFmtId="0" fontId="46" fillId="36" borderId="0" applyNumberFormat="0" applyBorder="0" applyAlignment="0" applyProtection="0"/>
    <xf numFmtId="0" fontId="46" fillId="7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0" fillId="78" borderId="0" applyNumberFormat="0" applyBorder="0" applyAlignment="0" applyProtection="0"/>
    <xf numFmtId="0" fontId="50" fillId="79" borderId="0" applyNumberFormat="0" applyBorder="0" applyAlignment="0" applyProtection="0"/>
    <xf numFmtId="0" fontId="50" fillId="79" borderId="0" applyNumberFormat="0" applyBorder="0" applyAlignment="0" applyProtection="0"/>
    <xf numFmtId="0" fontId="40" fillId="80" borderId="0" applyNumberFormat="0" applyBorder="0" applyAlignment="0" applyProtection="0"/>
    <xf numFmtId="0" fontId="40" fillId="81"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82" borderId="0" applyNumberFormat="0" applyBorder="0" applyAlignment="0" applyProtection="0"/>
    <xf numFmtId="0" fontId="46" fillId="83" borderId="0" applyNumberFormat="0" applyBorder="0" applyAlignment="0" applyProtection="0"/>
    <xf numFmtId="0" fontId="51" fillId="84" borderId="0" applyNumberFormat="0" applyBorder="0" applyAlignment="0" applyProtection="0"/>
    <xf numFmtId="0" fontId="51" fillId="84" borderId="0" applyNumberFormat="0" applyBorder="0" applyAlignment="0" applyProtection="0"/>
    <xf numFmtId="0" fontId="46" fillId="81" borderId="0" applyNumberFormat="0" applyBorder="0" applyAlignment="0" applyProtection="0"/>
    <xf numFmtId="0" fontId="46" fillId="37"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6" fillId="37" borderId="0" applyNumberFormat="0" applyBorder="0" applyAlignment="0" applyProtection="0"/>
    <xf numFmtId="0" fontId="46" fillId="85" borderId="0" applyNumberFormat="0" applyBorder="0" applyAlignment="0" applyProtection="0"/>
    <xf numFmtId="0" fontId="51" fillId="86" borderId="0" applyNumberFormat="0" applyBorder="0" applyAlignment="0" applyProtection="0"/>
    <xf numFmtId="0" fontId="51" fillId="86" borderId="0" applyNumberFormat="0" applyBorder="0" applyAlignment="0" applyProtection="0"/>
    <xf numFmtId="0" fontId="46" fillId="85" borderId="0" applyNumberFormat="0" applyBorder="0" applyAlignment="0" applyProtection="0"/>
    <xf numFmtId="0" fontId="46" fillId="37" borderId="0" applyNumberFormat="0" applyBorder="0" applyAlignment="0" applyProtection="0"/>
    <xf numFmtId="0" fontId="46" fillId="85" borderId="0" applyNumberFormat="0" applyBorder="0" applyAlignment="0" applyProtection="0"/>
    <xf numFmtId="0" fontId="46" fillId="37" borderId="0" applyNumberFormat="0" applyBorder="0" applyAlignment="0" applyProtection="0"/>
    <xf numFmtId="0" fontId="46" fillId="85"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0" fillId="87" borderId="0" applyNumberFormat="0" applyBorder="0" applyAlignment="0" applyProtection="0"/>
    <xf numFmtId="0" fontId="50" fillId="88" borderId="0" applyNumberFormat="0" applyBorder="0" applyAlignment="0" applyProtection="0"/>
    <xf numFmtId="0" fontId="50" fillId="88" borderId="0" applyNumberFormat="0" applyBorder="0" applyAlignment="0" applyProtection="0"/>
    <xf numFmtId="0" fontId="40" fillId="89" borderId="0" applyNumberFormat="0" applyBorder="0" applyAlignment="0" applyProtection="0"/>
    <xf numFmtId="0" fontId="40" fillId="82"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40" fillId="90" borderId="0" applyNumberFormat="0" applyBorder="0" applyAlignment="0" applyProtection="0"/>
    <xf numFmtId="0" fontId="46" fillId="72"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46" fillId="91" borderId="0" applyNumberFormat="0" applyBorder="0" applyAlignment="0" applyProtection="0"/>
    <xf numFmtId="0" fontId="46" fillId="55" borderId="0" applyNumberFormat="0" applyBorder="0" applyAlignment="0" applyProtection="0"/>
    <xf numFmtId="0" fontId="49" fillId="20" borderId="0" applyNumberFormat="0" applyBorder="0" applyAlignment="0" applyProtection="0"/>
    <xf numFmtId="0" fontId="49" fillId="20" borderId="0" applyNumberFormat="0" applyBorder="0" applyAlignment="0" applyProtection="0"/>
    <xf numFmtId="0" fontId="46" fillId="55" borderId="0" applyNumberFormat="0" applyBorder="0" applyAlignment="0" applyProtection="0"/>
    <xf numFmtId="0" fontId="46" fillId="83" borderId="0" applyNumberFormat="0" applyBorder="0" applyAlignment="0" applyProtection="0"/>
    <xf numFmtId="0" fontId="51" fillId="84" borderId="0" applyNumberFormat="0" applyBorder="0" applyAlignment="0" applyProtection="0"/>
    <xf numFmtId="0" fontId="51" fillId="84" borderId="0" applyNumberFormat="0" applyBorder="0" applyAlignment="0" applyProtection="0"/>
    <xf numFmtId="0" fontId="46" fillId="83" borderId="0" applyNumberFormat="0" applyBorder="0" applyAlignment="0" applyProtection="0"/>
    <xf numFmtId="0" fontId="46" fillId="55" borderId="0" applyNumberFormat="0" applyBorder="0" applyAlignment="0" applyProtection="0"/>
    <xf numFmtId="0" fontId="46" fillId="83" borderId="0" applyNumberFormat="0" applyBorder="0" applyAlignment="0" applyProtection="0"/>
    <xf numFmtId="0" fontId="46" fillId="55" borderId="0" applyNumberFormat="0" applyBorder="0" applyAlignment="0" applyProtection="0"/>
    <xf numFmtId="0" fontId="46" fillId="83"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0" fillId="82"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40" fillId="80" borderId="0" applyNumberFormat="0" applyBorder="0" applyAlignment="0" applyProtection="0"/>
    <xf numFmtId="0" fontId="40" fillId="72" borderId="0" applyNumberFormat="0" applyBorder="0" applyAlignment="0" applyProtection="0"/>
    <xf numFmtId="0" fontId="50" fillId="63" borderId="0" applyNumberFormat="0" applyBorder="0" applyAlignment="0" applyProtection="0"/>
    <xf numFmtId="0" fontId="50" fillId="63" borderId="0" applyNumberFormat="0" applyBorder="0" applyAlignment="0" applyProtection="0"/>
    <xf numFmtId="0" fontId="40" fillId="83" borderId="0" applyNumberFormat="0" applyBorder="0" applyAlignment="0" applyProtection="0"/>
    <xf numFmtId="0" fontId="46" fillId="72"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46" fillId="82" borderId="0" applyNumberFormat="0" applyBorder="0" applyAlignment="0" applyProtection="0"/>
    <xf numFmtId="0" fontId="46" fillId="56"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6" fillId="56" borderId="0" applyNumberFormat="0" applyBorder="0" applyAlignment="0" applyProtection="0"/>
    <xf numFmtId="0" fontId="46" fillId="92" borderId="0" applyNumberFormat="0" applyBorder="0" applyAlignment="0" applyProtection="0"/>
    <xf numFmtId="0" fontId="51" fillId="93" borderId="0" applyNumberFormat="0" applyBorder="0" applyAlignment="0" applyProtection="0"/>
    <xf numFmtId="0" fontId="51" fillId="93" borderId="0" applyNumberFormat="0" applyBorder="0" applyAlignment="0" applyProtection="0"/>
    <xf numFmtId="0" fontId="46" fillId="92" borderId="0" applyNumberFormat="0" applyBorder="0" applyAlignment="0" applyProtection="0"/>
    <xf numFmtId="0" fontId="46" fillId="56" borderId="0" applyNumberFormat="0" applyBorder="0" applyAlignment="0" applyProtection="0"/>
    <xf numFmtId="0" fontId="46" fillId="92" borderId="0" applyNumberFormat="0" applyBorder="0" applyAlignment="0" applyProtection="0"/>
    <xf numFmtId="0" fontId="46" fillId="56" borderId="0" applyNumberFormat="0" applyBorder="0" applyAlignment="0" applyProtection="0"/>
    <xf numFmtId="0" fontId="46" fillId="92"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0" fillId="69"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40" fillId="87" borderId="0" applyNumberFormat="0" applyBorder="0" applyAlignment="0" applyProtection="0"/>
    <xf numFmtId="0" fontId="40" fillId="71"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46" fillId="71"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46" fillId="75" borderId="0" applyNumberFormat="0" applyBorder="0" applyAlignment="0" applyProtection="0"/>
    <xf numFmtId="0" fontId="46" fillId="65" borderId="0" applyNumberFormat="0" applyBorder="0" applyAlignment="0" applyProtection="0"/>
    <xf numFmtId="0" fontId="49" fillId="28" borderId="0" applyNumberFormat="0" applyBorder="0" applyAlignment="0" applyProtection="0"/>
    <xf numFmtId="0" fontId="49" fillId="28" borderId="0" applyNumberFormat="0" applyBorder="0" applyAlignment="0" applyProtection="0"/>
    <xf numFmtId="0" fontId="46" fillId="65" borderId="0" applyNumberFormat="0" applyBorder="0" applyAlignment="0" applyProtection="0"/>
    <xf numFmtId="0" fontId="46" fillId="94" borderId="0" applyNumberFormat="0" applyBorder="0" applyAlignment="0" applyProtection="0"/>
    <xf numFmtId="0" fontId="51" fillId="95" borderId="0" applyNumberFormat="0" applyBorder="0" applyAlignment="0" applyProtection="0"/>
    <xf numFmtId="0" fontId="51" fillId="95" borderId="0" applyNumberFormat="0" applyBorder="0" applyAlignment="0" applyProtection="0"/>
    <xf numFmtId="0" fontId="46" fillId="94" borderId="0" applyNumberFormat="0" applyBorder="0" applyAlignment="0" applyProtection="0"/>
    <xf numFmtId="0" fontId="46" fillId="65" borderId="0" applyNumberFormat="0" applyBorder="0" applyAlignment="0" applyProtection="0"/>
    <xf numFmtId="0" fontId="46" fillId="94" borderId="0" applyNumberFormat="0" applyBorder="0" applyAlignment="0" applyProtection="0"/>
    <xf numFmtId="0" fontId="46" fillId="65" borderId="0" applyNumberFormat="0" applyBorder="0" applyAlignment="0" applyProtection="0"/>
    <xf numFmtId="0" fontId="46" fillId="94" borderId="0" applyNumberFormat="0" applyBorder="0" applyAlignment="0" applyProtection="0"/>
    <xf numFmtId="0" fontId="46" fillId="65" borderId="0" applyNumberFormat="0" applyBorder="0" applyAlignment="0" applyProtection="0"/>
    <xf numFmtId="0" fontId="46" fillId="65" borderId="0" applyNumberFormat="0" applyBorder="0" applyAlignment="0" applyProtection="0"/>
    <xf numFmtId="0" fontId="46" fillId="65" borderId="0" applyNumberFormat="0" applyBorder="0" applyAlignment="0" applyProtection="0"/>
    <xf numFmtId="0" fontId="46" fillId="65" borderId="0" applyNumberFormat="0" applyBorder="0" applyAlignment="0" applyProtection="0"/>
    <xf numFmtId="0" fontId="40" fillId="96"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40" fillId="81"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97" borderId="0" applyNumberFormat="0" applyBorder="0" applyAlignment="0" applyProtection="0"/>
    <xf numFmtId="0" fontId="46" fillId="9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46" fillId="98" borderId="0" applyNumberFormat="0" applyBorder="0" applyAlignment="0" applyProtection="0"/>
    <xf numFmtId="0" fontId="46" fillId="66"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6" fillId="66" borderId="0" applyNumberFormat="0" applyBorder="0" applyAlignment="0" applyProtection="0"/>
    <xf numFmtId="0" fontId="46" fillId="99" borderId="0" applyNumberFormat="0" applyBorder="0" applyAlignment="0" applyProtection="0"/>
    <xf numFmtId="0" fontId="51" fillId="100" borderId="0" applyNumberFormat="0" applyBorder="0" applyAlignment="0" applyProtection="0"/>
    <xf numFmtId="0" fontId="51" fillId="100" borderId="0" applyNumberFormat="0" applyBorder="0" applyAlignment="0" applyProtection="0"/>
    <xf numFmtId="0" fontId="46" fillId="99" borderId="0" applyNumberFormat="0" applyBorder="0" applyAlignment="0" applyProtection="0"/>
    <xf numFmtId="0" fontId="46" fillId="66" borderId="0" applyNumberFormat="0" applyBorder="0" applyAlignment="0" applyProtection="0"/>
    <xf numFmtId="0" fontId="46" fillId="99" borderId="0" applyNumberFormat="0" applyBorder="0" applyAlignment="0" applyProtection="0"/>
    <xf numFmtId="0" fontId="46" fillId="66" borderId="0" applyNumberFormat="0" applyBorder="0" applyAlignment="0" applyProtection="0"/>
    <xf numFmtId="0" fontId="46" fillId="99" borderId="0" applyNumberFormat="0" applyBorder="0" applyAlignment="0" applyProtection="0"/>
    <xf numFmtId="0" fontId="46" fillId="66" borderId="0" applyNumberFormat="0" applyBorder="0" applyAlignment="0" applyProtection="0"/>
    <xf numFmtId="0" fontId="46" fillId="66" borderId="0" applyNumberFormat="0" applyBorder="0" applyAlignment="0" applyProtection="0"/>
    <xf numFmtId="0" fontId="46" fillId="66" borderId="0" applyNumberFormat="0" applyBorder="0" applyAlignment="0" applyProtection="0"/>
    <xf numFmtId="0" fontId="46" fillId="66" borderId="0" applyNumberFormat="0" applyBorder="0" applyAlignment="0" applyProtection="0"/>
    <xf numFmtId="0" fontId="52" fillId="62" borderId="25" applyNumberFormat="0" applyAlignment="0" applyProtection="0"/>
    <xf numFmtId="0" fontId="53" fillId="0" borderId="0">
      <alignment horizontal="left" wrapText="1"/>
    </xf>
    <xf numFmtId="0" fontId="54" fillId="0" borderId="26">
      <protection hidden="1"/>
    </xf>
    <xf numFmtId="0" fontId="55" fillId="62" borderId="26" applyNumberFormat="0" applyFont="0" applyBorder="0" applyAlignment="0" applyProtection="0">
      <protection hidden="1"/>
    </xf>
    <xf numFmtId="0" fontId="56" fillId="0" borderId="26">
      <protection hidden="1"/>
    </xf>
    <xf numFmtId="194" fontId="11" fillId="0" borderId="0" applyFont="0" applyFill="0" applyBorder="0" applyAlignment="0" applyProtection="0"/>
    <xf numFmtId="0" fontId="11" fillId="0" borderId="0"/>
    <xf numFmtId="0" fontId="57" fillId="0" borderId="0" applyNumberFormat="0" applyFill="0" applyBorder="0" applyAlignment="0" applyProtection="0"/>
    <xf numFmtId="0" fontId="58" fillId="39" borderId="0" applyNumberFormat="0" applyBorder="0" applyAlignment="0" applyProtection="0"/>
    <xf numFmtId="0" fontId="59" fillId="54" borderId="0" applyNumberFormat="0" applyBorder="0" applyAlignment="0" applyProtection="0"/>
    <xf numFmtId="0" fontId="59" fillId="54" borderId="0" applyNumberFormat="0" applyBorder="0" applyAlignment="0" applyProtection="0"/>
    <xf numFmtId="0" fontId="60" fillId="81" borderId="0" applyNumberFormat="0" applyBorder="0" applyAlignment="0" applyProtection="0"/>
    <xf numFmtId="0" fontId="61" fillId="6" borderId="0" applyNumberFormat="0" applyBorder="0" applyAlignment="0" applyProtection="0"/>
    <xf numFmtId="0" fontId="62" fillId="0" borderId="0" applyNumberFormat="0" applyFill="0" applyBorder="0" applyAlignment="0" applyProtection="0"/>
    <xf numFmtId="0" fontId="63" fillId="0" borderId="0"/>
    <xf numFmtId="2" fontId="64" fillId="0" borderId="0">
      <protection locked="0"/>
    </xf>
    <xf numFmtId="2" fontId="65" fillId="0" borderId="0">
      <protection locked="0"/>
    </xf>
    <xf numFmtId="0" fontId="64" fillId="0" borderId="0">
      <protection locked="0"/>
    </xf>
    <xf numFmtId="0" fontId="64" fillId="0" borderId="0">
      <protection locked="0"/>
    </xf>
    <xf numFmtId="0" fontId="66" fillId="62" borderId="25" applyNumberFormat="0" applyAlignment="0" applyProtection="0"/>
    <xf numFmtId="0" fontId="66" fillId="62" borderId="25" applyNumberFormat="0" applyAlignment="0" applyProtection="0"/>
    <xf numFmtId="0" fontId="66" fillId="62" borderId="25" applyNumberFormat="0" applyAlignment="0" applyProtection="0"/>
    <xf numFmtId="0" fontId="66" fillId="62" borderId="25" applyNumberFormat="0" applyAlignment="0" applyProtection="0"/>
    <xf numFmtId="0" fontId="66" fillId="62" borderId="25" applyNumberFormat="0" applyAlignment="0" applyProtection="0"/>
    <xf numFmtId="0" fontId="66" fillId="62" borderId="25" applyNumberFormat="0" applyAlignment="0" applyProtection="0"/>
    <xf numFmtId="0" fontId="67" fillId="51" borderId="27" applyNumberFormat="0" applyAlignment="0" applyProtection="0"/>
    <xf numFmtId="0" fontId="67" fillId="51" borderId="27" applyNumberFormat="0" applyAlignment="0" applyProtection="0"/>
    <xf numFmtId="0" fontId="68" fillId="101" borderId="25" applyNumberFormat="0" applyAlignment="0" applyProtection="0"/>
    <xf numFmtId="0" fontId="69" fillId="9" borderId="19" applyNumberFormat="0" applyAlignment="0" applyProtection="0"/>
    <xf numFmtId="0" fontId="70" fillId="0" borderId="28" applyNumberFormat="0" applyFont="0" applyFill="0" applyAlignment="0" applyProtection="0"/>
    <xf numFmtId="0" fontId="71" fillId="0" borderId="29" applyNumberFormat="0" applyFill="0" applyAlignment="0" applyProtection="0"/>
    <xf numFmtId="1" fontId="72" fillId="0" borderId="0"/>
    <xf numFmtId="0" fontId="73" fillId="102" borderId="30" applyNumberFormat="0" applyAlignment="0" applyProtection="0"/>
    <xf numFmtId="0" fontId="74" fillId="84" borderId="31" applyNumberFormat="0" applyAlignment="0" applyProtection="0"/>
    <xf numFmtId="0" fontId="74" fillId="84" borderId="31" applyNumberFormat="0" applyAlignment="0" applyProtection="0"/>
    <xf numFmtId="0" fontId="73" fillId="83" borderId="30" applyNumberFormat="0" applyAlignment="0" applyProtection="0"/>
    <xf numFmtId="0" fontId="75" fillId="10" borderId="22" applyNumberFormat="0" applyAlignment="0" applyProtection="0"/>
    <xf numFmtId="195" fontId="53" fillId="0" borderId="0"/>
    <xf numFmtId="196" fontId="11" fillId="0" borderId="0"/>
    <xf numFmtId="0" fontId="76" fillId="103" borderId="32">
      <alignment horizontal="right" vertical="center"/>
    </xf>
    <xf numFmtId="0" fontId="77" fillId="103" borderId="32">
      <alignment horizontal="right" vertical="center"/>
    </xf>
    <xf numFmtId="0" fontId="11" fillId="103" borderId="1"/>
    <xf numFmtId="0" fontId="78" fillId="104" borderId="32">
      <alignment horizontal="center" vertical="center"/>
    </xf>
    <xf numFmtId="0" fontId="76" fillId="103" borderId="32">
      <alignment horizontal="right" vertical="center"/>
    </xf>
    <xf numFmtId="0" fontId="11" fillId="103" borderId="0"/>
    <xf numFmtId="0" fontId="79" fillId="103" borderId="32">
      <alignment horizontal="left" vertical="center"/>
    </xf>
    <xf numFmtId="0" fontId="79" fillId="103" borderId="33">
      <alignment vertical="center"/>
    </xf>
    <xf numFmtId="0" fontId="80" fillId="103" borderId="34">
      <alignment vertical="center"/>
    </xf>
    <xf numFmtId="0" fontId="79" fillId="103" borderId="32"/>
    <xf numFmtId="0" fontId="77" fillId="103" borderId="32">
      <alignment horizontal="right" vertical="center"/>
    </xf>
    <xf numFmtId="0" fontId="81" fillId="105" borderId="32">
      <alignment horizontal="left" vertical="center"/>
    </xf>
    <xf numFmtId="0" fontId="81" fillId="105" borderId="32">
      <alignment horizontal="left" vertical="center"/>
    </xf>
    <xf numFmtId="0" fontId="82" fillId="103" borderId="32">
      <alignment horizontal="left" vertical="center"/>
    </xf>
    <xf numFmtId="0" fontId="83" fillId="103" borderId="1"/>
    <xf numFmtId="0" fontId="78" fillId="106" borderId="32">
      <alignment horizontal="left" vertical="center"/>
    </xf>
    <xf numFmtId="197" fontId="84" fillId="0" borderId="0"/>
    <xf numFmtId="197" fontId="84" fillId="0" borderId="0"/>
    <xf numFmtId="197" fontId="84" fillId="0" borderId="0"/>
    <xf numFmtId="197" fontId="84" fillId="0" borderId="0"/>
    <xf numFmtId="197" fontId="84" fillId="0" borderId="0"/>
    <xf numFmtId="197" fontId="84" fillId="0" borderId="0"/>
    <xf numFmtId="197" fontId="84" fillId="0" borderId="0"/>
    <xf numFmtId="197" fontId="84" fillId="0" borderId="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98" fontId="85"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98" fontId="85" fillId="0" borderId="0" applyFont="0" applyFill="0" applyBorder="0" applyAlignment="0" applyProtection="0"/>
    <xf numFmtId="199" fontId="86" fillId="0" borderId="0" applyFont="0" applyFill="0" applyBorder="0" applyAlignment="0" applyProtection="0"/>
    <xf numFmtId="198" fontId="85" fillId="0" borderId="0" applyFont="0" applyFill="0" applyBorder="0" applyAlignment="0" applyProtection="0"/>
    <xf numFmtId="199" fontId="86"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99" fontId="86"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200" fontId="87" fillId="0" borderId="0">
      <alignment horizontal="right" vertical="top"/>
    </xf>
    <xf numFmtId="3" fontId="88" fillId="0" borderId="0" applyFont="0" applyFill="0" applyBorder="0" applyAlignment="0" applyProtection="0"/>
    <xf numFmtId="0" fontId="32" fillId="0" borderId="0"/>
    <xf numFmtId="3" fontId="89" fillId="0" borderId="0" applyFill="0" applyBorder="0" applyAlignment="0" applyProtection="0"/>
    <xf numFmtId="0" fontId="40" fillId="48" borderId="35" applyNumberFormat="0" applyFont="0" applyAlignment="0" applyProtection="0"/>
    <xf numFmtId="0" fontId="40" fillId="48" borderId="35" applyNumberFormat="0" applyFont="0" applyAlignment="0" applyProtection="0"/>
    <xf numFmtId="0" fontId="40" fillId="48" borderId="35" applyNumberFormat="0" applyFont="0" applyAlignment="0" applyProtection="0"/>
    <xf numFmtId="0" fontId="90" fillId="0" borderId="0"/>
    <xf numFmtId="0" fontId="90" fillId="0" borderId="0"/>
    <xf numFmtId="201" fontId="88" fillId="0" borderId="0" applyFont="0" applyFill="0" applyBorder="0" applyAlignment="0" applyProtection="0"/>
    <xf numFmtId="2" fontId="64" fillId="0" borderId="0">
      <protection locked="0"/>
    </xf>
    <xf numFmtId="170" fontId="11" fillId="107" borderId="0" applyNumberFormat="0" applyFont="0" applyBorder="0" applyAlignment="0" applyProtection="0"/>
    <xf numFmtId="14" fontId="91" fillId="0" borderId="0" applyFont="0" applyFill="0" applyBorder="0" applyAlignment="0" applyProtection="0"/>
    <xf numFmtId="0" fontId="70" fillId="0" borderId="0" applyFont="0" applyFill="0" applyBorder="0" applyAlignment="0" applyProtection="0"/>
    <xf numFmtId="15" fontId="92" fillId="0" borderId="0"/>
    <xf numFmtId="202" fontId="93" fillId="0" borderId="0"/>
    <xf numFmtId="0" fontId="94" fillId="108"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109"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110"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43" borderId="25" applyNumberFormat="0" applyAlignment="0" applyProtection="0"/>
    <xf numFmtId="0" fontId="96" fillId="43" borderId="25" applyNumberFormat="0" applyAlignment="0" applyProtection="0"/>
    <xf numFmtId="0" fontId="96" fillId="43" borderId="25" applyNumberFormat="0" applyAlignment="0" applyProtection="0"/>
    <xf numFmtId="203" fontId="97" fillId="0" borderId="36">
      <alignment horizontal="center"/>
    </xf>
    <xf numFmtId="203" fontId="97" fillId="0" borderId="36">
      <alignment horizontal="center"/>
    </xf>
    <xf numFmtId="0" fontId="98" fillId="107" borderId="0"/>
    <xf numFmtId="204" fontId="11" fillId="0" borderId="0" applyFont="0" applyFill="0" applyBorder="0" applyAlignment="0" applyProtection="0"/>
    <xf numFmtId="205" fontId="99" fillId="0" borderId="0" applyFont="0" applyFill="0" applyBorder="0" applyAlignment="0" applyProtection="0"/>
    <xf numFmtId="206" fontId="100" fillId="0" borderId="0"/>
    <xf numFmtId="170" fontId="101" fillId="0" borderId="0" applyBorder="0" applyAlignment="0" applyProtection="0"/>
    <xf numFmtId="170" fontId="102" fillId="0" borderId="0" applyBorder="0" applyAlignment="0" applyProtection="0"/>
    <xf numFmtId="170" fontId="103" fillId="0" borderId="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5"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207" fontId="109" fillId="0" borderId="0" applyFont="0" applyFill="0" applyBorder="0" applyAlignment="0" applyProtection="0"/>
    <xf numFmtId="208" fontId="109" fillId="0" borderId="0" applyFont="0" applyFill="0" applyBorder="0" applyAlignment="0" applyProtection="0"/>
    <xf numFmtId="0" fontId="110" fillId="0" borderId="0" applyNumberFormat="0" applyBorder="0" applyProtection="0">
      <alignment vertical="center"/>
    </xf>
    <xf numFmtId="0" fontId="111" fillId="0" borderId="0">
      <alignment vertical="center"/>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209" fontId="112" fillId="0" borderId="0">
      <protection locked="0"/>
    </xf>
    <xf numFmtId="0" fontId="97" fillId="0" borderId="0"/>
    <xf numFmtId="0" fontId="64" fillId="0" borderId="0">
      <protection locked="0"/>
    </xf>
    <xf numFmtId="210" fontId="64" fillId="0" borderId="0">
      <protection locked="0"/>
    </xf>
    <xf numFmtId="3" fontId="70" fillId="0" borderId="0" applyFont="0" applyFill="0" applyBorder="0" applyAlignment="0" applyProtection="0"/>
    <xf numFmtId="3" fontId="70" fillId="0" borderId="0" applyFont="0" applyFill="0" applyBorder="0" applyAlignment="0" applyProtection="0"/>
    <xf numFmtId="2" fontId="91" fillId="0" borderId="0" applyFont="0" applyFill="0" applyBorder="0" applyAlignment="0" applyProtection="0"/>
    <xf numFmtId="0" fontId="113" fillId="0" borderId="0"/>
    <xf numFmtId="0" fontId="32" fillId="0" borderId="0"/>
    <xf numFmtId="210" fontId="64" fillId="0" borderId="0">
      <protection locked="0"/>
    </xf>
    <xf numFmtId="170" fontId="114" fillId="111" borderId="0" applyNumberFormat="0" applyFont="0" applyBorder="0" applyAlignment="0" applyProtection="0"/>
    <xf numFmtId="169" fontId="115" fillId="0" borderId="0" applyProtection="0"/>
    <xf numFmtId="169" fontId="116" fillId="0" borderId="0" applyProtection="0"/>
    <xf numFmtId="169" fontId="117" fillId="0" borderId="0" applyProtection="0"/>
    <xf numFmtId="0" fontId="36" fillId="0" borderId="37"/>
    <xf numFmtId="0" fontId="36" fillId="0" borderId="37"/>
    <xf numFmtId="0" fontId="36" fillId="0" borderId="37"/>
    <xf numFmtId="0" fontId="118" fillId="40" borderId="0" applyNumberFormat="0" applyBorder="0" applyAlignment="0" applyProtection="0"/>
    <xf numFmtId="0" fontId="119" fillId="112" borderId="0" applyNumberFormat="0" applyBorder="0" applyAlignment="0" applyProtection="0"/>
    <xf numFmtId="0" fontId="119" fillId="112" borderId="0" applyNumberFormat="0" applyBorder="0" applyAlignment="0" applyProtection="0"/>
    <xf numFmtId="0" fontId="118" fillId="113" borderId="0" applyNumberFormat="0" applyBorder="0" applyAlignment="0" applyProtection="0"/>
    <xf numFmtId="0" fontId="120" fillId="5" borderId="0" applyNumberFormat="0" applyBorder="0" applyAlignment="0" applyProtection="0"/>
    <xf numFmtId="38" fontId="36" fillId="106" borderId="0" applyNumberFormat="0" applyBorder="0" applyAlignment="0" applyProtection="0"/>
    <xf numFmtId="169" fontId="89" fillId="0" borderId="0" applyProtection="0"/>
    <xf numFmtId="49" fontId="121" fillId="0" borderId="0" applyFill="0" applyBorder="0" applyAlignment="0" applyProtection="0">
      <alignment horizontal="left"/>
    </xf>
    <xf numFmtId="0" fontId="122" fillId="0" borderId="0"/>
    <xf numFmtId="0" fontId="122" fillId="0" borderId="38" applyNumberFormat="0" applyAlignment="0" applyProtection="0">
      <alignment horizontal="left" vertical="center"/>
    </xf>
    <xf numFmtId="0" fontId="122" fillId="0" borderId="36">
      <alignment horizontal="left" vertical="center"/>
    </xf>
    <xf numFmtId="0" fontId="122" fillId="0" borderId="36">
      <alignment horizontal="left" vertical="center"/>
    </xf>
    <xf numFmtId="169" fontId="123" fillId="0" borderId="0" applyNumberFormat="0" applyFont="0" applyFill="0" applyAlignment="0" applyProtection="0"/>
    <xf numFmtId="0" fontId="124" fillId="0" borderId="39" applyNumberFormat="0" applyFill="0" applyAlignment="0" applyProtection="0"/>
    <xf numFmtId="0" fontId="124" fillId="0" borderId="39" applyNumberFormat="0" applyFill="0" applyAlignment="0" applyProtection="0"/>
    <xf numFmtId="0" fontId="125" fillId="0" borderId="40" applyNumberFormat="0" applyFill="0" applyAlignment="0" applyProtection="0"/>
    <xf numFmtId="0" fontId="126" fillId="0" borderId="41" applyNumberFormat="0" applyFill="0" applyAlignment="0" applyProtection="0"/>
    <xf numFmtId="0" fontId="127" fillId="0" borderId="16" applyNumberFormat="0" applyFill="0" applyAlignment="0" applyProtection="0"/>
    <xf numFmtId="169" fontId="128" fillId="0" borderId="0" applyNumberFormat="0" applyFont="0" applyFill="0" applyAlignment="0" applyProtection="0"/>
    <xf numFmtId="0" fontId="129" fillId="0" borderId="42" applyNumberFormat="0" applyFill="0" applyAlignment="0" applyProtection="0"/>
    <xf numFmtId="0" fontId="129" fillId="0" borderId="42" applyNumberFormat="0" applyFill="0" applyAlignment="0" applyProtection="0"/>
    <xf numFmtId="0" fontId="130" fillId="0" borderId="43" applyNumberFormat="0" applyFill="0" applyAlignment="0" applyProtection="0"/>
    <xf numFmtId="0" fontId="131" fillId="0" borderId="43" applyNumberFormat="0" applyFill="0" applyAlignment="0" applyProtection="0"/>
    <xf numFmtId="0" fontId="132" fillId="0" borderId="17" applyNumberFormat="0" applyFill="0" applyAlignment="0" applyProtection="0"/>
    <xf numFmtId="0" fontId="133" fillId="0" borderId="44" applyNumberFormat="0" applyFill="0" applyAlignment="0" applyProtection="0"/>
    <xf numFmtId="0" fontId="134" fillId="0" borderId="45" applyNumberFormat="0" applyFill="0" applyAlignment="0" applyProtection="0"/>
    <xf numFmtId="0" fontId="134" fillId="0" borderId="45" applyNumberFormat="0" applyFill="0" applyAlignment="0" applyProtection="0"/>
    <xf numFmtId="0" fontId="135" fillId="0" borderId="46" applyNumberFormat="0" applyFill="0" applyAlignment="0" applyProtection="0"/>
    <xf numFmtId="0" fontId="136" fillId="0" borderId="18" applyNumberFormat="0" applyFill="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protection locked="0"/>
    </xf>
    <xf numFmtId="0" fontId="137" fillId="0" borderId="0">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170" fontId="114" fillId="114" borderId="0" applyNumberFormat="0" applyFont="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Alignment="0" applyProtection="0">
      <alignment vertical="top"/>
      <protection locked="0"/>
    </xf>
    <xf numFmtId="0" fontId="144" fillId="0" borderId="0"/>
    <xf numFmtId="0" fontId="145" fillId="43" borderId="25" applyNumberFormat="0" applyAlignment="0" applyProtection="0"/>
    <xf numFmtId="211" fontId="37" fillId="0" borderId="0" applyFont="0" applyFill="0" applyBorder="0" applyAlignment="0" applyProtection="0"/>
    <xf numFmtId="212" fontId="37" fillId="0" borderId="0" applyFont="0" applyFill="0" applyBorder="0" applyAlignment="0" applyProtection="0"/>
    <xf numFmtId="49" fontId="146" fillId="0" borderId="0" applyFill="0" applyBorder="0" applyAlignment="0" applyProtection="0"/>
    <xf numFmtId="0" fontId="147" fillId="0" borderId="0" applyFill="0" applyBorder="0" applyAlignment="0" applyProtection="0"/>
    <xf numFmtId="213" fontId="147" fillId="0" borderId="0" applyFill="0" applyBorder="0" applyAlignment="0" applyProtection="0"/>
    <xf numFmtId="214" fontId="148" fillId="0" borderId="0" applyFill="0" applyBorder="0" applyAlignment="0" applyProtection="0"/>
    <xf numFmtId="215" fontId="149" fillId="0" borderId="0" applyFill="0" applyBorder="0" applyAlignment="0" applyProtection="0"/>
    <xf numFmtId="216" fontId="149" fillId="0" borderId="0" applyFill="0" applyBorder="0" applyAlignment="0" applyProtection="0"/>
    <xf numFmtId="10" fontId="150" fillId="0" borderId="0"/>
    <xf numFmtId="10" fontId="36" fillId="111" borderId="32" applyNumberFormat="0" applyBorder="0" applyAlignment="0" applyProtection="0"/>
    <xf numFmtId="0" fontId="96" fillId="43" borderId="25" applyNumberFormat="0" applyAlignment="0" applyProtection="0"/>
    <xf numFmtId="0" fontId="151" fillId="8" borderId="19" applyNumberFormat="0" applyAlignment="0" applyProtection="0"/>
    <xf numFmtId="0" fontId="151" fillId="8" borderId="19" applyNumberFormat="0" applyAlignment="0" applyProtection="0"/>
    <xf numFmtId="0" fontId="152" fillId="97" borderId="25" applyNumberFormat="0" applyAlignment="0" applyProtection="0"/>
    <xf numFmtId="0" fontId="96" fillId="43" borderId="25" applyNumberFormat="0" applyAlignment="0" applyProtection="0"/>
    <xf numFmtId="0" fontId="96" fillId="43" borderId="25" applyNumberFormat="0" applyAlignment="0" applyProtection="0"/>
    <xf numFmtId="0" fontId="96" fillId="43" borderId="25" applyNumberFormat="0" applyAlignment="0" applyProtection="0"/>
    <xf numFmtId="0" fontId="153" fillId="64" borderId="27" applyNumberFormat="0" applyAlignment="0" applyProtection="0"/>
    <xf numFmtId="0" fontId="153" fillId="64" borderId="27" applyNumberFormat="0" applyAlignment="0" applyProtection="0"/>
    <xf numFmtId="0" fontId="152" fillId="97" borderId="25" applyNumberFormat="0" applyAlignment="0" applyProtection="0"/>
    <xf numFmtId="0" fontId="96" fillId="43" borderId="25" applyNumberFormat="0" applyAlignment="0" applyProtection="0"/>
    <xf numFmtId="0" fontId="152" fillId="97" borderId="25" applyNumberFormat="0" applyAlignment="0" applyProtection="0"/>
    <xf numFmtId="0" fontId="96" fillId="43" borderId="25" applyNumberFormat="0" applyAlignment="0" applyProtection="0"/>
    <xf numFmtId="0" fontId="152" fillId="97" borderId="25" applyNumberFormat="0" applyAlignment="0" applyProtection="0"/>
    <xf numFmtId="0" fontId="96" fillId="43" borderId="25" applyNumberFormat="0" applyAlignment="0" applyProtection="0"/>
    <xf numFmtId="0" fontId="96" fillId="43" borderId="25" applyNumberFormat="0" applyAlignment="0" applyProtection="0"/>
    <xf numFmtId="0" fontId="96" fillId="43" borderId="25" applyNumberFormat="0" applyAlignment="0" applyProtection="0"/>
    <xf numFmtId="0" fontId="96" fillId="43" borderId="25" applyNumberFormat="0" applyAlignment="0" applyProtection="0"/>
    <xf numFmtId="0" fontId="58" fillId="39" borderId="0" applyNumberFormat="0" applyBorder="0" applyAlignment="0" applyProtection="0"/>
    <xf numFmtId="0" fontId="154" fillId="0" borderId="0" applyNumberFormat="0" applyFill="0" applyBorder="0" applyAlignment="0" applyProtection="0">
      <alignment vertical="top"/>
      <protection locked="0"/>
    </xf>
    <xf numFmtId="0" fontId="155" fillId="62" borderId="47" applyNumberFormat="0" applyAlignment="0" applyProtection="0"/>
    <xf numFmtId="15" fontId="11" fillId="0" borderId="0"/>
    <xf numFmtId="217" fontId="53" fillId="0" borderId="0"/>
    <xf numFmtId="218" fontId="101" fillId="49" borderId="0" applyBorder="0" applyProtection="0"/>
    <xf numFmtId="218" fontId="102" fillId="111" borderId="0"/>
    <xf numFmtId="218" fontId="103" fillId="111" borderId="0"/>
    <xf numFmtId="0" fontId="156" fillId="0" borderId="0" applyNumberFormat="0" applyFill="0" applyBorder="0" applyAlignment="0" applyProtection="0">
      <alignment vertical="top"/>
      <protection locked="0"/>
    </xf>
    <xf numFmtId="0" fontId="157" fillId="0" borderId="48" applyNumberFormat="0" applyFill="0" applyAlignment="0" applyProtection="0"/>
    <xf numFmtId="169" fontId="158" fillId="0" borderId="0"/>
    <xf numFmtId="0" fontId="159" fillId="40" borderId="0" applyNumberFormat="0" applyBorder="0" applyAlignment="0" applyProtection="0"/>
    <xf numFmtId="169" fontId="160" fillId="0" borderId="0" applyProtection="0"/>
    <xf numFmtId="0" fontId="71" fillId="0" borderId="29" applyNumberFormat="0" applyFill="0" applyAlignment="0" applyProtection="0"/>
    <xf numFmtId="0" fontId="161" fillId="0" borderId="49" applyNumberFormat="0" applyFill="0" applyAlignment="0" applyProtection="0"/>
    <xf numFmtId="0" fontId="161" fillId="0" borderId="49" applyNumberFormat="0" applyFill="0" applyAlignment="0" applyProtection="0"/>
    <xf numFmtId="0" fontId="162" fillId="0" borderId="50" applyNumberFormat="0" applyFill="0" applyAlignment="0" applyProtection="0"/>
    <xf numFmtId="0" fontId="163" fillId="0" borderId="21" applyNumberFormat="0" applyFill="0" applyAlignment="0" applyProtection="0"/>
    <xf numFmtId="0" fontId="164" fillId="0" borderId="26">
      <alignment horizontal="left"/>
      <protection locked="0"/>
    </xf>
    <xf numFmtId="0" fontId="165" fillId="0" borderId="0" applyNumberFormat="0" applyFill="0" applyBorder="0" applyAlignment="0" applyProtection="0">
      <alignment vertical="top"/>
      <protection locked="0"/>
    </xf>
    <xf numFmtId="219" fontId="70" fillId="0" borderId="0" applyFont="0" applyFill="0" applyBorder="0" applyAlignment="0" applyProtection="0"/>
    <xf numFmtId="220" fontId="166" fillId="0" borderId="0" applyFont="0" applyFill="0" applyBorder="0" applyAlignment="0" applyProtection="0"/>
    <xf numFmtId="167" fontId="114" fillId="0" borderId="0" applyFont="0" applyFill="0" applyBorder="0" applyAlignment="0" applyProtection="0"/>
    <xf numFmtId="168" fontId="114" fillId="0" borderId="0" applyFont="0" applyFill="0" applyBorder="0" applyAlignment="0" applyProtection="0"/>
    <xf numFmtId="221" fontId="11" fillId="0" borderId="0" applyFont="0" applyFill="0" applyBorder="0" applyAlignment="0" applyProtection="0"/>
    <xf numFmtId="222" fontId="11" fillId="0" borderId="0" applyFont="0" applyFill="0" applyBorder="0" applyAlignment="0" applyProtection="0"/>
    <xf numFmtId="164" fontId="70" fillId="0" borderId="0" applyFont="0" applyFill="0" applyBorder="0" applyAlignment="0" applyProtection="0"/>
    <xf numFmtId="171" fontId="39" fillId="0" borderId="0"/>
    <xf numFmtId="223" fontId="97" fillId="0" borderId="0" applyFont="0" applyFill="0" applyBorder="0" applyAlignment="0" applyProtection="0"/>
    <xf numFmtId="224" fontId="97" fillId="0" borderId="0" applyFont="0" applyFill="0" applyBorder="0" applyAlignment="0" applyProtection="0"/>
    <xf numFmtId="225" fontId="64" fillId="0" borderId="0">
      <protection locked="0"/>
    </xf>
    <xf numFmtId="165" fontId="114" fillId="0" borderId="0" applyFont="0" applyFill="0" applyBorder="0" applyAlignment="0" applyProtection="0"/>
    <xf numFmtId="166" fontId="114" fillId="0" borderId="0" applyFont="0" applyFill="0" applyBorder="0" applyAlignment="0" applyProtection="0"/>
    <xf numFmtId="226" fontId="97" fillId="0" borderId="0" applyFont="0" applyFill="0" applyBorder="0" applyAlignment="0" applyProtection="0"/>
    <xf numFmtId="227" fontId="97" fillId="0" borderId="0" applyFont="0" applyFill="0" applyBorder="0" applyAlignment="0" applyProtection="0"/>
    <xf numFmtId="228" fontId="64" fillId="0" borderId="0">
      <protection locked="0"/>
    </xf>
    <xf numFmtId="229" fontId="64" fillId="0" borderId="0">
      <protection locked="0"/>
    </xf>
    <xf numFmtId="3" fontId="37" fillId="0" borderId="0" applyFont="0"/>
    <xf numFmtId="230" fontId="167" fillId="0" borderId="0"/>
    <xf numFmtId="0" fontId="168" fillId="0" borderId="0"/>
    <xf numFmtId="0" fontId="169" fillId="0" borderId="0"/>
    <xf numFmtId="0" fontId="170" fillId="115" borderId="0" applyNumberFormat="0" applyBorder="0" applyAlignment="0" applyProtection="0"/>
    <xf numFmtId="0" fontId="171" fillId="115" borderId="0" applyNumberFormat="0" applyBorder="0" applyAlignment="0" applyProtection="0"/>
    <xf numFmtId="0" fontId="172" fillId="64" borderId="0" applyNumberFormat="0" applyBorder="0" applyAlignment="0" applyProtection="0"/>
    <xf numFmtId="0" fontId="172" fillId="64" borderId="0" applyNumberFormat="0" applyBorder="0" applyAlignment="0" applyProtection="0"/>
    <xf numFmtId="0" fontId="171" fillId="97" borderId="0" applyNumberFormat="0" applyBorder="0" applyAlignment="0" applyProtection="0"/>
    <xf numFmtId="0" fontId="173" fillId="7" borderId="0" applyNumberFormat="0" applyBorder="0" applyAlignment="0" applyProtection="0"/>
    <xf numFmtId="0" fontId="171" fillId="115" borderId="0" applyNumberFormat="0" applyBorder="0" applyAlignment="0" applyProtection="0"/>
    <xf numFmtId="0" fontId="174" fillId="0" borderId="0"/>
    <xf numFmtId="0" fontId="111" fillId="0" borderId="0"/>
    <xf numFmtId="0" fontId="32" fillId="0" borderId="0"/>
    <xf numFmtId="0" fontId="32" fillId="0" borderId="0"/>
    <xf numFmtId="0" fontId="175" fillId="0" borderId="0"/>
    <xf numFmtId="0" fontId="175" fillId="0" borderId="0"/>
    <xf numFmtId="0" fontId="175" fillId="0" borderId="0"/>
    <xf numFmtId="0" fontId="100" fillId="0" borderId="0"/>
    <xf numFmtId="0" fontId="90" fillId="0" borderId="0"/>
    <xf numFmtId="0" fontId="90" fillId="0" borderId="0"/>
    <xf numFmtId="0" fontId="90" fillId="0" borderId="0"/>
    <xf numFmtId="0" fontId="90" fillId="0" borderId="0"/>
    <xf numFmtId="0" fontId="50" fillId="0" borderId="0" applyNumberFormat="0" applyBorder="0" applyProtection="0"/>
    <xf numFmtId="0" fontId="176" fillId="0" borderId="0" applyNumberFormat="0" applyBorder="0" applyProtection="0"/>
    <xf numFmtId="0" fontId="50" fillId="0" borderId="0" applyNumberFormat="0" applyBorder="0" applyProtection="0"/>
    <xf numFmtId="0" fontId="11" fillId="0" borderId="0"/>
    <xf numFmtId="0" fontId="176" fillId="0" borderId="0" applyNumberFormat="0" applyBorder="0" applyProtection="0"/>
    <xf numFmtId="0" fontId="176" fillId="0" borderId="0" applyNumberFormat="0" applyBorder="0" applyProtection="0"/>
    <xf numFmtId="0" fontId="11" fillId="0" borderId="0"/>
    <xf numFmtId="0" fontId="85" fillId="0" borderId="0"/>
    <xf numFmtId="0" fontId="176" fillId="0" borderId="0" applyNumberFormat="0" applyBorder="0" applyProtection="0"/>
    <xf numFmtId="0" fontId="176" fillId="0" borderId="0" applyNumberFormat="0" applyBorder="0" applyProtection="0"/>
    <xf numFmtId="0" fontId="176" fillId="0" borderId="0" applyNumberFormat="0" applyBorder="0" applyProtection="0"/>
    <xf numFmtId="0" fontId="3" fillId="0" borderId="0"/>
    <xf numFmtId="0" fontId="42" fillId="0" borderId="0" applyNumberFormat="0" applyBorder="0" applyProtection="0"/>
    <xf numFmtId="0" fontId="11" fillId="0" borderId="0"/>
    <xf numFmtId="0" fontId="42" fillId="0" borderId="0" applyNumberFormat="0" applyBorder="0" applyProtection="0"/>
    <xf numFmtId="0" fontId="50" fillId="0" borderId="0" applyNumberFormat="0" applyBorder="0" applyProtection="0"/>
    <xf numFmtId="0" fontId="3" fillId="0" borderId="0"/>
    <xf numFmtId="0" fontId="50" fillId="0" borderId="0" applyNumberFormat="0" applyBorder="0" applyProtection="0"/>
    <xf numFmtId="0" fontId="50" fillId="0" borderId="0" applyNumberFormat="0" applyBorder="0" applyProtection="0"/>
    <xf numFmtId="0" fontId="11" fillId="0" borderId="0"/>
    <xf numFmtId="0" fontId="50" fillId="0" borderId="0" applyNumberFormat="0" applyBorder="0" applyProtection="0"/>
    <xf numFmtId="0" fontId="3" fillId="0" borderId="0"/>
    <xf numFmtId="0" fontId="99" fillId="0" borderId="0"/>
    <xf numFmtId="0" fontId="99" fillId="0" borderId="0"/>
    <xf numFmtId="0" fontId="11" fillId="0" borderId="0"/>
    <xf numFmtId="0" fontId="11" fillId="0" borderId="0"/>
    <xf numFmtId="0" fontId="42" fillId="0" borderId="0" applyNumberFormat="0" applyBorder="0" applyProtection="0"/>
    <xf numFmtId="0" fontId="177" fillId="0" borderId="0"/>
    <xf numFmtId="0" fontId="14" fillId="0" borderId="0"/>
    <xf numFmtId="0" fontId="11" fillId="0" borderId="0"/>
    <xf numFmtId="0" fontId="42" fillId="0" borderId="0" applyNumberFormat="0" applyBorder="0" applyProtection="0"/>
    <xf numFmtId="0" fontId="178" fillId="0" borderId="0"/>
    <xf numFmtId="0" fontId="50" fillId="0" borderId="0" applyNumberFormat="0" applyBorder="0" applyProtection="0"/>
    <xf numFmtId="0" fontId="42" fillId="0" borderId="0" applyNumberFormat="0" applyBorder="0" applyProtection="0"/>
    <xf numFmtId="0" fontId="179" fillId="0" borderId="0"/>
    <xf numFmtId="0" fontId="89" fillId="0" borderId="0"/>
    <xf numFmtId="0" fontId="180" fillId="0" borderId="0"/>
    <xf numFmtId="0" fontId="99" fillId="0" borderId="0"/>
    <xf numFmtId="0" fontId="181" fillId="0" borderId="0"/>
    <xf numFmtId="0" fontId="3" fillId="0" borderId="0"/>
    <xf numFmtId="0" fontId="181" fillId="0" borderId="0"/>
    <xf numFmtId="0" fontId="85" fillId="0" borderId="0"/>
    <xf numFmtId="0" fontId="181" fillId="0" borderId="0"/>
    <xf numFmtId="0" fontId="181" fillId="0" borderId="0"/>
    <xf numFmtId="0" fontId="11" fillId="0" borderId="0"/>
    <xf numFmtId="0" fontId="85" fillId="0" borderId="0"/>
    <xf numFmtId="0" fontId="181" fillId="0" borderId="0"/>
    <xf numFmtId="0" fontId="3"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6" fillId="0" borderId="0" applyNumberFormat="0" applyFont="0" applyBorder="0" applyProtection="0"/>
    <xf numFmtId="0" fontId="86" fillId="0" borderId="0" applyNumberFormat="0" applyFont="0" applyBorder="0" applyProtection="0"/>
    <xf numFmtId="0" fontId="11" fillId="0" borderId="0"/>
    <xf numFmtId="0" fontId="176" fillId="0" borderId="0" applyNumberFormat="0" applyBorder="0" applyProtection="0"/>
    <xf numFmtId="0" fontId="86" fillId="0" borderId="0" applyNumberFormat="0" applyFont="0" applyBorder="0" applyProtection="0"/>
    <xf numFmtId="0" fontId="114" fillId="0" borderId="0"/>
    <xf numFmtId="0" fontId="11" fillId="0" borderId="0"/>
    <xf numFmtId="0" fontId="35" fillId="0" borderId="0"/>
    <xf numFmtId="0" fontId="89" fillId="0" borderId="0"/>
    <xf numFmtId="0" fontId="181" fillId="0" borderId="0"/>
    <xf numFmtId="0" fontId="181" fillId="0" borderId="0"/>
    <xf numFmtId="0" fontId="181" fillId="0" borderId="0"/>
    <xf numFmtId="0" fontId="181" fillId="0" borderId="0"/>
    <xf numFmtId="0" fontId="181" fillId="0" borderId="0"/>
    <xf numFmtId="0" fontId="10" fillId="0" borderId="0"/>
    <xf numFmtId="0" fontId="85" fillId="0" borderId="0"/>
    <xf numFmtId="0" fontId="85" fillId="0" borderId="0"/>
    <xf numFmtId="0" fontId="85" fillId="0" borderId="0"/>
    <xf numFmtId="0" fontId="181" fillId="0" borderId="0"/>
    <xf numFmtId="0" fontId="11" fillId="0" borderId="0"/>
    <xf numFmtId="0" fontId="85" fillId="0" borderId="0"/>
    <xf numFmtId="0" fontId="181" fillId="0" borderId="0"/>
    <xf numFmtId="0" fontId="10" fillId="0" borderId="0"/>
    <xf numFmtId="0" fontId="181" fillId="0" borderId="0"/>
    <xf numFmtId="0" fontId="3" fillId="0" borderId="0"/>
    <xf numFmtId="0" fontId="181" fillId="0" borderId="0"/>
    <xf numFmtId="0" fontId="11" fillId="0" borderId="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182" fillId="0" borderId="0"/>
    <xf numFmtId="0" fontId="182" fillId="0" borderId="0"/>
    <xf numFmtId="0" fontId="182" fillId="0" borderId="0"/>
    <xf numFmtId="0" fontId="182" fillId="0" borderId="0"/>
    <xf numFmtId="0" fontId="182" fillId="0" borderId="0"/>
    <xf numFmtId="0" fontId="182" fillId="0" borderId="0"/>
    <xf numFmtId="0" fontId="11" fillId="0" borderId="0"/>
    <xf numFmtId="0" fontId="11" fillId="0" borderId="0"/>
    <xf numFmtId="0" fontId="11" fillId="0" borderId="0"/>
    <xf numFmtId="0" fontId="11" fillId="0" borderId="0"/>
    <xf numFmtId="0" fontId="11" fillId="0" borderId="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86" fillId="0" borderId="0" applyNumberFormat="0" applyFont="0" applyBorder="0" applyProtection="0"/>
    <xf numFmtId="0" fontId="99" fillId="0" borderId="0"/>
    <xf numFmtId="0" fontId="11" fillId="0" borderId="0"/>
    <xf numFmtId="0" fontId="11" fillId="0" borderId="0"/>
    <xf numFmtId="0" fontId="11" fillId="0" borderId="0"/>
    <xf numFmtId="0" fontId="3" fillId="0" borderId="0"/>
    <xf numFmtId="0" fontId="3" fillId="0" borderId="0"/>
    <xf numFmtId="0" fontId="3" fillId="0" borderId="0"/>
    <xf numFmtId="0" fontId="11" fillId="0" borderId="0"/>
    <xf numFmtId="0" fontId="11" fillId="0" borderId="0"/>
    <xf numFmtId="0" fontId="50" fillId="0" borderId="0" applyNumberFormat="0" applyBorder="0" applyProtection="0"/>
    <xf numFmtId="0" fontId="50" fillId="0" borderId="0" applyNumberFormat="0" applyBorder="0" applyProtection="0"/>
    <xf numFmtId="0" fontId="4" fillId="0" borderId="0"/>
    <xf numFmtId="0" fontId="176" fillId="0" borderId="0" applyNumberFormat="0" applyBorder="0" applyProtection="0"/>
    <xf numFmtId="0" fontId="4" fillId="0" borderId="0"/>
    <xf numFmtId="0" fontId="11" fillId="0" borderId="0"/>
    <xf numFmtId="0" fontId="86" fillId="0" borderId="0"/>
    <xf numFmtId="0" fontId="11" fillId="0" borderId="0"/>
    <xf numFmtId="0" fontId="86" fillId="0" borderId="0"/>
    <xf numFmtId="0" fontId="183" fillId="0" borderId="0" applyNumberFormat="0" applyBorder="0" applyProtection="0"/>
    <xf numFmtId="0" fontId="183" fillId="0" borderId="0" applyNumberFormat="0" applyBorder="0" applyProtection="0"/>
    <xf numFmtId="0" fontId="11" fillId="0" borderId="0"/>
    <xf numFmtId="231" fontId="93" fillId="0" borderId="0" applyFill="0" applyBorder="0" applyAlignment="0" applyProtection="0">
      <alignment horizontal="right"/>
    </xf>
    <xf numFmtId="0" fontId="109" fillId="0" borderId="0"/>
    <xf numFmtId="0" fontId="166" fillId="0" borderId="0"/>
    <xf numFmtId="0" fontId="184" fillId="0" borderId="0"/>
    <xf numFmtId="0" fontId="185" fillId="0" borderId="0" applyNumberFormat="0" applyFill="0" applyBorder="0" applyAlignment="0" applyProtection="0"/>
    <xf numFmtId="0" fontId="11" fillId="48" borderId="35" applyNumberFormat="0" applyFont="0" applyAlignment="0" applyProtection="0"/>
    <xf numFmtId="0" fontId="11" fillId="48" borderId="35" applyNumberFormat="0" applyFont="0" applyAlignment="0" applyProtection="0"/>
    <xf numFmtId="0" fontId="11" fillId="48" borderId="35" applyNumberFormat="0" applyFont="0" applyAlignment="0" applyProtection="0"/>
    <xf numFmtId="0" fontId="11" fillId="96" borderId="35" applyNumberFormat="0" applyFont="0" applyAlignment="0" applyProtection="0"/>
    <xf numFmtId="0" fontId="86" fillId="49" borderId="51" applyNumberFormat="0" applyFont="0" applyAlignment="0" applyProtection="0"/>
    <xf numFmtId="0" fontId="86" fillId="49" borderId="51" applyNumberFormat="0" applyFont="0" applyAlignment="0" applyProtection="0"/>
    <xf numFmtId="0" fontId="11" fillId="96" borderId="35" applyNumberFormat="0" applyFont="0" applyAlignment="0" applyProtection="0"/>
    <xf numFmtId="0" fontId="43" fillId="11" borderId="23" applyNumberFormat="0" applyFont="0" applyAlignment="0" applyProtection="0"/>
    <xf numFmtId="0" fontId="186" fillId="0" borderId="26"/>
    <xf numFmtId="4" fontId="41" fillId="0" borderId="0" applyFont="0" applyFill="0" applyBorder="0" applyAlignment="0" applyProtection="0"/>
    <xf numFmtId="4" fontId="93" fillId="0" borderId="0" applyFont="0" applyFill="0" applyBorder="0" applyAlignment="0" applyProtection="0">
      <alignment horizontal="left"/>
    </xf>
    <xf numFmtId="49" fontId="187" fillId="0" borderId="0"/>
    <xf numFmtId="49" fontId="39" fillId="0" borderId="0"/>
    <xf numFmtId="0" fontId="188" fillId="62" borderId="47" applyNumberFormat="0" applyAlignment="0" applyProtection="0"/>
    <xf numFmtId="0" fontId="188" fillId="62" borderId="47" applyNumberFormat="0" applyAlignment="0" applyProtection="0"/>
    <xf numFmtId="0" fontId="188" fillId="62" borderId="47" applyNumberFormat="0" applyAlignment="0" applyProtection="0"/>
    <xf numFmtId="0" fontId="189" fillId="51" borderId="52" applyNumberFormat="0" applyAlignment="0" applyProtection="0"/>
    <xf numFmtId="0" fontId="189" fillId="51" borderId="52" applyNumberFormat="0" applyAlignment="0" applyProtection="0"/>
    <xf numFmtId="0" fontId="188" fillId="101" borderId="47" applyNumberFormat="0" applyAlignment="0" applyProtection="0"/>
    <xf numFmtId="0" fontId="190" fillId="9" borderId="20" applyNumberFormat="0" applyAlignment="0" applyProtection="0"/>
    <xf numFmtId="0" fontId="97" fillId="0" borderId="0" applyFont="0" applyFill="0" applyBorder="0" applyAlignment="0" applyProtection="0"/>
    <xf numFmtId="0" fontId="97" fillId="0" borderId="0" applyFont="0" applyFill="0" applyBorder="0" applyAlignment="0" applyProtection="0"/>
    <xf numFmtId="0" fontId="11" fillId="0" borderId="0"/>
    <xf numFmtId="0" fontId="14" fillId="0" borderId="0"/>
    <xf numFmtId="0" fontId="42" fillId="0" borderId="0" applyNumberFormat="0" applyBorder="0" applyProtection="0"/>
    <xf numFmtId="0" fontId="14" fillId="0" borderId="0"/>
    <xf numFmtId="0" fontId="42" fillId="0" borderId="0" applyNumberFormat="0" applyBorder="0" applyProtection="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0" fillId="0" borderId="0"/>
    <xf numFmtId="0" fontId="10" fillId="0" borderId="0"/>
    <xf numFmtId="0" fontId="191" fillId="102" borderId="30" applyNumberFormat="0" applyAlignment="0" applyProtection="0"/>
    <xf numFmtId="0" fontId="192" fillId="0" borderId="0" applyNumberFormat="0" applyFill="0" applyBorder="0" applyAlignment="0" applyProtection="0"/>
    <xf numFmtId="232" fontId="109" fillId="0" borderId="0" applyFont="0" applyFill="0" applyBorder="0" applyAlignment="0" applyProtection="0"/>
    <xf numFmtId="233" fontId="109" fillId="0" borderId="0" applyFont="0" applyFill="0" applyBorder="0" applyAlignment="0" applyProtection="0"/>
    <xf numFmtId="0" fontId="32" fillId="0" borderId="0"/>
    <xf numFmtId="10" fontId="11"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182" fillId="0" borderId="0" applyFont="0" applyFill="0" applyBorder="0" applyAlignment="0" applyProtection="0"/>
    <xf numFmtId="9" fontId="3" fillId="0" borderId="0" applyFont="0" applyFill="0" applyBorder="0" applyAlignment="0" applyProtection="0"/>
    <xf numFmtId="9" fontId="182"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85" fillId="0" borderId="0" applyFont="0" applyFill="0" applyBorder="0" applyAlignment="0" applyProtection="0"/>
    <xf numFmtId="9" fontId="86" fillId="0" borderId="0" applyFont="0" applyFill="0" applyBorder="0" applyAlignment="0" applyProtection="0"/>
    <xf numFmtId="9" fontId="85"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4"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85" fillId="0" borderId="0" applyFont="0" applyFill="0" applyBorder="0" applyAlignment="0" applyProtection="0"/>
    <xf numFmtId="9" fontId="14" fillId="0" borderId="0" applyFont="0" applyFill="0" applyBorder="0" applyAlignment="0" applyProtection="0"/>
    <xf numFmtId="9" fontId="85" fillId="0" borderId="0" applyFont="0" applyFill="0" applyBorder="0" applyAlignment="0" applyProtection="0"/>
    <xf numFmtId="234" fontId="37" fillId="0" borderId="0" applyFont="0" applyFill="0" applyBorder="0" applyAlignment="0" applyProtection="0"/>
    <xf numFmtId="235" fontId="45" fillId="0" borderId="0" applyFont="0" applyFill="0" applyBorder="0" applyAlignment="0" applyProtection="0"/>
    <xf numFmtId="236" fontId="45" fillId="0" borderId="0" applyFont="0" applyFill="0" applyBorder="0" applyAlignment="0" applyProtection="0"/>
    <xf numFmtId="237" fontId="64" fillId="0" borderId="0">
      <protection locked="0"/>
    </xf>
    <xf numFmtId="2" fontId="70" fillId="0" borderId="0" applyFont="0" applyFill="0" applyBorder="0" applyAlignment="0" applyProtection="0"/>
    <xf numFmtId="170" fontId="101" fillId="116" borderId="0" applyBorder="0" applyProtection="0"/>
    <xf numFmtId="170" fontId="101" fillId="116" borderId="0" applyBorder="0" applyProtection="0"/>
    <xf numFmtId="170" fontId="103" fillId="117" borderId="0" applyBorder="0" applyProtection="0"/>
    <xf numFmtId="170" fontId="102" fillId="117" borderId="0" applyBorder="0" applyProtection="0"/>
    <xf numFmtId="170" fontId="103" fillId="117" borderId="0" applyBorder="0" applyProtection="0"/>
    <xf numFmtId="0" fontId="11" fillId="48" borderId="35" applyNumberFormat="0" applyFont="0" applyAlignment="0" applyProtection="0"/>
    <xf numFmtId="238" fontId="64" fillId="0" borderId="0">
      <protection locked="0"/>
    </xf>
    <xf numFmtId="239" fontId="11" fillId="0" borderId="0" applyFont="0" applyFill="0" applyBorder="0" applyAlignment="0" applyProtection="0"/>
    <xf numFmtId="237" fontId="64" fillId="0" borderId="0">
      <protection locked="0"/>
    </xf>
    <xf numFmtId="240" fontId="93" fillId="0" borderId="0" applyFill="0" applyBorder="0" applyAlignment="0"/>
    <xf numFmtId="169" fontId="193" fillId="0" borderId="0"/>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0" fontId="194" fillId="0" borderId="53">
      <alignment horizontal="center"/>
    </xf>
    <xf numFmtId="3" fontId="97" fillId="0" borderId="0" applyFont="0" applyFill="0" applyBorder="0" applyAlignment="0" applyProtection="0"/>
    <xf numFmtId="0" fontId="97" fillId="118" borderId="0" applyNumberFormat="0" applyFont="0" applyBorder="0" applyAlignment="0" applyProtection="0"/>
    <xf numFmtId="0" fontId="45" fillId="0" borderId="0"/>
    <xf numFmtId="238" fontId="64" fillId="0" borderId="0">
      <protection locked="0"/>
    </xf>
    <xf numFmtId="241" fontId="64" fillId="0" borderId="0">
      <protection locked="0"/>
    </xf>
    <xf numFmtId="0" fontId="195" fillId="0" borderId="26" applyNumberFormat="0" applyFill="0" applyBorder="0" applyAlignment="0" applyProtection="0">
      <protection hidden="1"/>
    </xf>
    <xf numFmtId="170" fontId="196" fillId="0" borderId="0"/>
    <xf numFmtId="0" fontId="197" fillId="0" borderId="0"/>
    <xf numFmtId="169" fontId="9" fillId="0" borderId="0" applyFill="0" applyBorder="0" applyProtection="0"/>
    <xf numFmtId="0" fontId="198" fillId="0" borderId="29" applyNumberFormat="0" applyFill="0" applyAlignment="0" applyProtection="0"/>
    <xf numFmtId="4" fontId="199" fillId="115" borderId="54" applyNumberFormat="0" applyProtection="0">
      <alignment vertical="center"/>
    </xf>
    <xf numFmtId="4" fontId="200" fillId="119" borderId="55" applyProtection="0">
      <alignment vertical="center"/>
    </xf>
    <xf numFmtId="4" fontId="199" fillId="115" borderId="54" applyNumberFormat="0" applyProtection="0">
      <alignment vertical="center"/>
    </xf>
    <xf numFmtId="4" fontId="200" fillId="119" borderId="55" applyProtection="0">
      <alignment vertical="center"/>
    </xf>
    <xf numFmtId="4" fontId="199" fillId="115" borderId="54" applyNumberFormat="0" applyFill="0" applyProtection="0">
      <alignment vertical="center"/>
    </xf>
    <xf numFmtId="4" fontId="199" fillId="115" borderId="54" applyNumberFormat="0" applyProtection="0">
      <alignment vertical="center"/>
    </xf>
    <xf numFmtId="4" fontId="199" fillId="115" borderId="54" applyNumberFormat="0" applyProtection="0">
      <alignment vertical="center"/>
    </xf>
    <xf numFmtId="4" fontId="201" fillId="115" borderId="54" applyNumberFormat="0" applyFill="0" applyProtection="0">
      <alignment vertical="center"/>
    </xf>
    <xf numFmtId="4" fontId="202" fillId="115" borderId="54" applyNumberFormat="0" applyProtection="0">
      <alignment vertical="center"/>
    </xf>
    <xf numFmtId="4" fontId="203" fillId="119" borderId="55" applyProtection="0">
      <alignment vertical="center"/>
    </xf>
    <xf numFmtId="4" fontId="203" fillId="119" borderId="55" applyProtection="0">
      <alignment vertical="center"/>
    </xf>
    <xf numFmtId="4" fontId="202" fillId="120" borderId="54" applyNumberFormat="0" applyProtection="0">
      <alignment vertical="center"/>
    </xf>
    <xf numFmtId="4" fontId="202" fillId="120" borderId="54" applyNumberFormat="0" applyProtection="0">
      <alignment vertical="center"/>
    </xf>
    <xf numFmtId="4" fontId="202" fillId="120" borderId="54" applyNumberFormat="0" applyProtection="0">
      <alignment vertical="center"/>
    </xf>
    <xf numFmtId="4" fontId="202" fillId="115" borderId="54" applyNumberFormat="0" applyProtection="0">
      <alignment vertical="center"/>
    </xf>
    <xf numFmtId="4" fontId="202" fillId="115" borderId="54" applyNumberFormat="0" applyProtection="0">
      <alignment vertical="center"/>
    </xf>
    <xf numFmtId="4" fontId="199" fillId="115" borderId="54" applyNumberFormat="0" applyProtection="0">
      <alignment horizontal="left" vertical="center" indent="1"/>
    </xf>
    <xf numFmtId="4" fontId="200" fillId="119" borderId="55" applyProtection="0">
      <alignment horizontal="left" vertical="center" indent="1"/>
    </xf>
    <xf numFmtId="4" fontId="199" fillId="115" borderId="54" applyNumberFormat="0" applyProtection="0">
      <alignment horizontal="left" vertical="center" indent="1"/>
    </xf>
    <xf numFmtId="4" fontId="200" fillId="119" borderId="55" applyProtection="0">
      <alignment horizontal="left" vertical="center" indent="1"/>
    </xf>
    <xf numFmtId="4" fontId="199" fillId="115" borderId="54" applyNumberFormat="0" applyFill="0" applyProtection="0">
      <alignment horizontal="left" vertical="center" indent="1"/>
    </xf>
    <xf numFmtId="4" fontId="199" fillId="120" borderId="54" applyNumberFormat="0" applyProtection="0">
      <alignment horizontal="left" vertical="center" indent="1"/>
    </xf>
    <xf numFmtId="4" fontId="199" fillId="120" borderId="54" applyNumberFormat="0" applyProtection="0">
      <alignment horizontal="left" vertical="center" indent="1"/>
    </xf>
    <xf numFmtId="4" fontId="199" fillId="120" borderId="54" applyNumberFormat="0" applyProtection="0">
      <alignment horizontal="left" vertical="center" indent="1"/>
    </xf>
    <xf numFmtId="4" fontId="199" fillId="115" borderId="54" applyNumberFormat="0" applyProtection="0">
      <alignment horizontal="left" vertical="center" indent="1"/>
    </xf>
    <xf numFmtId="4" fontId="199" fillId="115" borderId="54" applyNumberFormat="0" applyProtection="0">
      <alignment horizontal="left" vertical="center" indent="1"/>
    </xf>
    <xf numFmtId="4" fontId="204" fillId="115" borderId="56" applyNumberFormat="0" applyFill="0" applyProtection="0">
      <alignment horizontal="left" vertical="center"/>
    </xf>
    <xf numFmtId="0" fontId="199" fillId="115" borderId="54" applyNumberFormat="0" applyProtection="0">
      <alignment horizontal="left" vertical="top" indent="1"/>
    </xf>
    <xf numFmtId="0" fontId="200" fillId="119" borderId="55" applyNumberFormat="0" applyProtection="0">
      <alignment horizontal="left" vertical="top" indent="1"/>
    </xf>
    <xf numFmtId="0" fontId="200" fillId="119" borderId="55" applyNumberFormat="0" applyProtection="0">
      <alignment horizontal="left" vertical="top" indent="1"/>
    </xf>
    <xf numFmtId="0" fontId="199" fillId="120" borderId="54" applyNumberFormat="0" applyProtection="0">
      <alignment horizontal="left" vertical="top" indent="1"/>
    </xf>
    <xf numFmtId="0" fontId="199" fillId="120" borderId="54" applyNumberFormat="0" applyProtection="0">
      <alignment horizontal="left" vertical="top" indent="1"/>
    </xf>
    <xf numFmtId="0" fontId="199" fillId="120" borderId="54" applyNumberFormat="0" applyProtection="0">
      <alignment horizontal="left" vertical="top" indent="1"/>
    </xf>
    <xf numFmtId="0" fontId="199" fillId="115" borderId="54" applyNumberFormat="0" applyProtection="0">
      <alignment horizontal="left" vertical="top" indent="1"/>
    </xf>
    <xf numFmtId="0" fontId="199" fillId="115" borderId="54" applyNumberFormat="0" applyProtection="0">
      <alignment horizontal="left" vertical="top" indent="1"/>
    </xf>
    <xf numFmtId="4" fontId="199" fillId="44" borderId="0" applyNumberFormat="0" applyProtection="0">
      <alignment horizontal="left" vertical="center" indent="1"/>
    </xf>
    <xf numFmtId="4" fontId="205" fillId="45" borderId="0" applyBorder="0" applyProtection="0">
      <alignment horizontal="left" vertical="center" indent="1"/>
    </xf>
    <xf numFmtId="4" fontId="199" fillId="0" borderId="0" applyNumberFormat="0" applyProtection="0">
      <alignment horizontal="left" vertical="center" indent="1"/>
    </xf>
    <xf numFmtId="4" fontId="205" fillId="45" borderId="0" applyBorder="0" applyProtection="0">
      <alignment horizontal="left" vertical="center" indent="1"/>
    </xf>
    <xf numFmtId="4" fontId="199" fillId="44" borderId="0" applyNumberFormat="0" applyFill="0" applyProtection="0">
      <alignment horizontal="left" vertical="center" indent="1"/>
    </xf>
    <xf numFmtId="4" fontId="199" fillId="121" borderId="0" applyNumberFormat="0" applyProtection="0">
      <alignment horizontal="left" vertical="center" indent="1"/>
    </xf>
    <xf numFmtId="4" fontId="204" fillId="44" borderId="0" applyNumberFormat="0" applyFill="0" applyProtection="0">
      <alignment horizontal="left" vertical="center" indent="1"/>
    </xf>
    <xf numFmtId="4" fontId="206" fillId="122" borderId="57" applyNumberFormat="0" applyProtection="0">
      <alignment vertical="center"/>
    </xf>
    <xf numFmtId="4" fontId="41" fillId="39" borderId="54" applyNumberFormat="0" applyProtection="0">
      <alignment horizontal="right" vertical="center"/>
    </xf>
    <xf numFmtId="4" fontId="42" fillId="54" borderId="55" applyProtection="0">
      <alignment horizontal="right" vertical="center"/>
    </xf>
    <xf numFmtId="4" fontId="42" fillId="54" borderId="55" applyProtection="0">
      <alignment horizontal="right" vertical="center"/>
    </xf>
    <xf numFmtId="4" fontId="41" fillId="39" borderId="54" applyNumberFormat="0" applyProtection="0">
      <alignment horizontal="right" vertical="center"/>
    </xf>
    <xf numFmtId="4" fontId="41" fillId="39" borderId="54" applyNumberFormat="0" applyProtection="0">
      <alignment horizontal="right" vertical="center"/>
    </xf>
    <xf numFmtId="4" fontId="41" fillId="46" borderId="54" applyNumberFormat="0" applyProtection="0">
      <alignment horizontal="right" vertical="center"/>
    </xf>
    <xf numFmtId="4" fontId="42" fillId="47" borderId="55" applyProtection="0">
      <alignment horizontal="right" vertical="center"/>
    </xf>
    <xf numFmtId="4" fontId="42" fillId="47" borderId="55" applyProtection="0">
      <alignment horizontal="right" vertical="center"/>
    </xf>
    <xf numFmtId="4" fontId="41" fillId="46" borderId="54" applyNumberFormat="0" applyProtection="0">
      <alignment horizontal="right" vertical="center"/>
    </xf>
    <xf numFmtId="4" fontId="41" fillId="46" borderId="54" applyNumberFormat="0" applyProtection="0">
      <alignment horizontal="right" vertical="center"/>
    </xf>
    <xf numFmtId="4" fontId="41" fillId="37" borderId="54" applyNumberFormat="0" applyProtection="0">
      <alignment horizontal="right" vertical="center"/>
    </xf>
    <xf numFmtId="4" fontId="42" fillId="123" borderId="55" applyProtection="0">
      <alignment horizontal="right" vertical="center"/>
    </xf>
    <xf numFmtId="4" fontId="42" fillId="123" borderId="55" applyProtection="0">
      <alignment horizontal="right" vertical="center"/>
    </xf>
    <xf numFmtId="4" fontId="41" fillId="37" borderId="54" applyNumberFormat="0" applyProtection="0">
      <alignment horizontal="right" vertical="center"/>
    </xf>
    <xf numFmtId="4" fontId="41" fillId="37" borderId="54" applyNumberFormat="0" applyProtection="0">
      <alignment horizontal="right" vertical="center"/>
    </xf>
    <xf numFmtId="4" fontId="178" fillId="104" borderId="57" applyNumberFormat="0" applyProtection="0">
      <alignment vertical="center"/>
    </xf>
    <xf numFmtId="4" fontId="41" fillId="58" borderId="54" applyNumberFormat="0" applyProtection="0">
      <alignment horizontal="right" vertical="center"/>
    </xf>
    <xf numFmtId="4" fontId="42" fillId="124" borderId="55" applyProtection="0">
      <alignment horizontal="right" vertical="center"/>
    </xf>
    <xf numFmtId="4" fontId="42" fillId="124" borderId="55" applyProtection="0">
      <alignment horizontal="right" vertical="center"/>
    </xf>
    <xf numFmtId="4" fontId="41" fillId="58" borderId="54" applyNumberFormat="0" applyProtection="0">
      <alignment horizontal="right" vertical="center"/>
    </xf>
    <xf numFmtId="4" fontId="41" fillId="58" borderId="54" applyNumberFormat="0" applyProtection="0">
      <alignment horizontal="right" vertical="center"/>
    </xf>
    <xf numFmtId="4" fontId="41" fillId="68" borderId="54" applyNumberFormat="0" applyProtection="0">
      <alignment horizontal="right" vertical="center"/>
    </xf>
    <xf numFmtId="4" fontId="42" fillId="100" borderId="55" applyProtection="0">
      <alignment horizontal="right" vertical="center"/>
    </xf>
    <xf numFmtId="4" fontId="42" fillId="100" borderId="55" applyProtection="0">
      <alignment horizontal="right" vertical="center"/>
    </xf>
    <xf numFmtId="4" fontId="41" fillId="68" borderId="54" applyNumberFormat="0" applyProtection="0">
      <alignment horizontal="right" vertical="center"/>
    </xf>
    <xf numFmtId="4" fontId="41" fillId="68" borderId="54" applyNumberFormat="0" applyProtection="0">
      <alignment horizontal="right" vertical="center"/>
    </xf>
    <xf numFmtId="4" fontId="41" fillId="66" borderId="54" applyNumberFormat="0" applyProtection="0">
      <alignment horizontal="right" vertical="center"/>
    </xf>
    <xf numFmtId="4" fontId="42" fillId="125" borderId="55" applyProtection="0">
      <alignment horizontal="right" vertical="center"/>
    </xf>
    <xf numFmtId="4" fontId="42" fillId="125" borderId="55" applyProtection="0">
      <alignment horizontal="right" vertical="center"/>
    </xf>
    <xf numFmtId="4" fontId="41" fillId="66" borderId="54" applyNumberFormat="0" applyProtection="0">
      <alignment horizontal="right" vertical="center"/>
    </xf>
    <xf numFmtId="4" fontId="41" fillId="66" borderId="54" applyNumberFormat="0" applyProtection="0">
      <alignment horizontal="right" vertical="center"/>
    </xf>
    <xf numFmtId="4" fontId="206" fillId="126" borderId="57" applyNumberFormat="0" applyProtection="0">
      <alignment vertical="center"/>
    </xf>
    <xf numFmtId="4" fontId="41" fillId="55" borderId="54" applyNumberFormat="0" applyProtection="0">
      <alignment horizontal="right" vertical="center"/>
    </xf>
    <xf numFmtId="4" fontId="42" fillId="61" borderId="55" applyProtection="0">
      <alignment horizontal="right" vertical="center"/>
    </xf>
    <xf numFmtId="4" fontId="42" fillId="61" borderId="55" applyProtection="0">
      <alignment horizontal="right" vertical="center"/>
    </xf>
    <xf numFmtId="4" fontId="41" fillId="55" borderId="54" applyNumberFormat="0" applyProtection="0">
      <alignment horizontal="right" vertical="center"/>
    </xf>
    <xf numFmtId="4" fontId="41" fillId="55" borderId="54" applyNumberFormat="0" applyProtection="0">
      <alignment horizontal="right" vertical="center"/>
    </xf>
    <xf numFmtId="4" fontId="41" fillId="127" borderId="54" applyNumberFormat="0" applyProtection="0">
      <alignment horizontal="right" vertical="center"/>
    </xf>
    <xf numFmtId="4" fontId="42" fillId="128" borderId="55" applyProtection="0">
      <alignment horizontal="right" vertical="center"/>
    </xf>
    <xf numFmtId="4" fontId="42" fillId="128" borderId="55" applyProtection="0">
      <alignment horizontal="right" vertical="center"/>
    </xf>
    <xf numFmtId="4" fontId="41" fillId="127" borderId="54" applyNumberFormat="0" applyProtection="0">
      <alignment horizontal="right" vertical="center"/>
    </xf>
    <xf numFmtId="4" fontId="41" fillId="127" borderId="54" applyNumberFormat="0" applyProtection="0">
      <alignment horizontal="right" vertical="center"/>
    </xf>
    <xf numFmtId="4" fontId="41" fillId="57" borderId="54" applyNumberFormat="0" applyProtection="0">
      <alignment horizontal="right" vertical="center"/>
    </xf>
    <xf numFmtId="4" fontId="42" fillId="116" borderId="55" applyProtection="0">
      <alignment horizontal="right" vertical="center"/>
    </xf>
    <xf numFmtId="4" fontId="42" fillId="116" borderId="55" applyProtection="0">
      <alignment horizontal="right" vertical="center"/>
    </xf>
    <xf numFmtId="4" fontId="41" fillId="57" borderId="54" applyNumberFormat="0" applyProtection="0">
      <alignment horizontal="right" vertical="center"/>
    </xf>
    <xf numFmtId="4" fontId="41" fillId="57" borderId="54" applyNumberFormat="0" applyProtection="0">
      <alignment horizontal="right" vertical="center"/>
    </xf>
    <xf numFmtId="4" fontId="207" fillId="122" borderId="57" applyNumberFormat="0" applyProtection="0">
      <alignment vertical="center"/>
    </xf>
    <xf numFmtId="4" fontId="199" fillId="129" borderId="58" applyNumberFormat="0" applyProtection="0">
      <alignment horizontal="left" vertical="center" indent="1"/>
    </xf>
    <xf numFmtId="4" fontId="200" fillId="0" borderId="59" applyFill="0" applyProtection="0">
      <alignment horizontal="left" vertical="center" indent="1"/>
    </xf>
    <xf numFmtId="4" fontId="200" fillId="0" borderId="59" applyFill="0" applyProtection="0">
      <alignment horizontal="left" vertical="center" indent="1"/>
    </xf>
    <xf numFmtId="4" fontId="41" fillId="130" borderId="0" applyNumberFormat="0" applyProtection="0">
      <alignment horizontal="left" vertical="center" indent="1"/>
    </xf>
    <xf numFmtId="4" fontId="42" fillId="88" borderId="0" applyBorder="0" applyProtection="0">
      <alignment horizontal="left" vertical="center" indent="1"/>
    </xf>
    <xf numFmtId="4" fontId="42" fillId="88" borderId="0" applyBorder="0" applyProtection="0">
      <alignment horizontal="left" vertical="center" indent="1"/>
    </xf>
    <xf numFmtId="4" fontId="208" fillId="59" borderId="0" applyNumberFormat="0" applyProtection="0">
      <alignment horizontal="left" vertical="center" indent="1"/>
    </xf>
    <xf numFmtId="4" fontId="209" fillId="60" borderId="0" applyBorder="0" applyProtection="0">
      <alignment horizontal="left" vertical="center" indent="1"/>
    </xf>
    <xf numFmtId="4" fontId="208" fillId="59" borderId="0" applyNumberFormat="0" applyProtection="0">
      <alignment horizontal="left" vertical="center" indent="1"/>
    </xf>
    <xf numFmtId="4" fontId="209" fillId="60" borderId="0" applyBorder="0" applyProtection="0">
      <alignment horizontal="left" vertical="center" indent="1"/>
    </xf>
    <xf numFmtId="4" fontId="208" fillId="131" borderId="0" applyNumberFormat="0" applyProtection="0">
      <alignment horizontal="left" vertical="center" indent="1"/>
    </xf>
    <xf numFmtId="4" fontId="41" fillId="44" borderId="54" applyNumberFormat="0" applyProtection="0">
      <alignment horizontal="right" vertical="center"/>
    </xf>
    <xf numFmtId="4" fontId="42" fillId="45" borderId="55" applyProtection="0">
      <alignment horizontal="right" vertical="center"/>
    </xf>
    <xf numFmtId="4" fontId="41" fillId="44" borderId="54" applyNumberFormat="0" applyProtection="0">
      <alignment horizontal="right" vertical="center"/>
    </xf>
    <xf numFmtId="4" fontId="42" fillId="45" borderId="55" applyProtection="0">
      <alignment horizontal="right" vertical="center"/>
    </xf>
    <xf numFmtId="4" fontId="41" fillId="44" borderId="54" applyNumberFormat="0" applyFill="0" applyProtection="0">
      <alignment horizontal="right" vertical="center"/>
    </xf>
    <xf numFmtId="4" fontId="41" fillId="44" borderId="54" applyNumberFormat="0" applyProtection="0">
      <alignment horizontal="right" vertical="center"/>
    </xf>
    <xf numFmtId="4" fontId="41" fillId="44" borderId="54" applyNumberFormat="0" applyProtection="0">
      <alignment horizontal="right" vertical="center"/>
    </xf>
    <xf numFmtId="4" fontId="201" fillId="44" borderId="56" applyNumberFormat="0" applyFill="0" applyProtection="0">
      <alignment horizontal="right" vertical="center"/>
    </xf>
    <xf numFmtId="4" fontId="210" fillId="103" borderId="57" applyNumberFormat="0" applyProtection="0">
      <alignment horizontal="left" vertical="center" indent="1"/>
    </xf>
    <xf numFmtId="4" fontId="35" fillId="130" borderId="0" applyNumberFormat="0" applyProtection="0">
      <alignment horizontal="left" vertical="center" indent="1"/>
    </xf>
    <xf numFmtId="4" fontId="42" fillId="88" borderId="0" applyBorder="0" applyProtection="0">
      <alignment horizontal="left" vertical="center" indent="1"/>
    </xf>
    <xf numFmtId="4" fontId="35" fillId="130" borderId="0" applyNumberFormat="0" applyProtection="0">
      <alignment horizontal="left" vertical="center" indent="1"/>
    </xf>
    <xf numFmtId="4" fontId="42" fillId="88" borderId="0" applyBorder="0" applyProtection="0">
      <alignment horizontal="left" vertical="center" indent="1"/>
    </xf>
    <xf numFmtId="4" fontId="35" fillId="44" borderId="0" applyNumberFormat="0" applyProtection="0">
      <alignment horizontal="left" vertical="center" indent="1"/>
    </xf>
    <xf numFmtId="4" fontId="42" fillId="45" borderId="0" applyBorder="0" applyProtection="0">
      <alignment horizontal="left" vertical="center" indent="1"/>
    </xf>
    <xf numFmtId="4" fontId="35" fillId="44" borderId="0" applyNumberFormat="0" applyProtection="0">
      <alignment horizontal="left" vertical="center" indent="1"/>
    </xf>
    <xf numFmtId="4" fontId="42" fillId="45" borderId="0" applyBorder="0" applyProtection="0">
      <alignment horizontal="left" vertical="center" indent="1"/>
    </xf>
    <xf numFmtId="4" fontId="35" fillId="121" borderId="0" applyNumberFormat="0" applyProtection="0">
      <alignment horizontal="left" vertical="center" indent="1"/>
    </xf>
    <xf numFmtId="0" fontId="11" fillId="59" borderId="54" applyNumberFormat="0" applyProtection="0">
      <alignment horizontal="left" vertical="center" indent="1"/>
    </xf>
    <xf numFmtId="0" fontId="114" fillId="0" borderId="0" applyNumberFormat="0" applyProtection="0">
      <alignment horizontal="left" vertical="center" wrapText="1" indent="1" shrinkToFit="1"/>
    </xf>
    <xf numFmtId="0" fontId="211" fillId="0" borderId="0" applyNumberFormat="0" applyBorder="0" applyProtection="0">
      <alignment horizontal="left" vertical="center" wrapText="1" indent="1" shrinkToFit="1"/>
    </xf>
    <xf numFmtId="0" fontId="11" fillId="59" borderId="54" applyNumberFormat="0" applyFill="0" applyProtection="0">
      <alignment horizontal="left" vertical="center" indent="1"/>
    </xf>
    <xf numFmtId="0" fontId="11" fillId="131" borderId="54" applyNumberFormat="0" applyProtection="0">
      <alignment horizontal="left" vertical="center" indent="1"/>
    </xf>
    <xf numFmtId="0" fontId="11" fillId="131" borderId="54" applyNumberFormat="0" applyProtection="0">
      <alignment horizontal="left" vertical="center" indent="1"/>
    </xf>
    <xf numFmtId="0" fontId="11" fillId="131" borderId="54" applyNumberFormat="0" applyProtection="0">
      <alignment horizontal="left" vertical="center" indent="1"/>
    </xf>
    <xf numFmtId="0" fontId="11" fillId="59" borderId="54" applyNumberFormat="0" applyProtection="0">
      <alignment horizontal="left" vertical="center" indent="1"/>
    </xf>
    <xf numFmtId="0" fontId="11" fillId="59" borderId="54" applyNumberFormat="0" applyProtection="0">
      <alignment horizontal="left" vertical="center" indent="1"/>
    </xf>
    <xf numFmtId="0" fontId="11" fillId="131" borderId="54" applyNumberFormat="0" applyProtection="0">
      <alignment horizontal="left" vertical="center" indent="1"/>
    </xf>
    <xf numFmtId="0" fontId="114" fillId="59" borderId="54" applyNumberFormat="0" applyFill="0" applyProtection="0">
      <alignment horizontal="left" vertical="center" indent="1"/>
    </xf>
    <xf numFmtId="0" fontId="11" fillId="59" borderId="54" applyNumberFormat="0" applyProtection="0">
      <alignment horizontal="left" vertical="top" indent="1"/>
    </xf>
    <xf numFmtId="0" fontId="42" fillId="60" borderId="55" applyNumberFormat="0" applyProtection="0">
      <alignment horizontal="left" vertical="top" indent="1"/>
    </xf>
    <xf numFmtId="0" fontId="11" fillId="59" borderId="54" applyNumberFormat="0" applyProtection="0">
      <alignment horizontal="left" vertical="top" indent="1"/>
    </xf>
    <xf numFmtId="0" fontId="42" fillId="60" borderId="55" applyNumberFormat="0" applyProtection="0">
      <alignment horizontal="left" vertical="top" indent="1"/>
    </xf>
    <xf numFmtId="0" fontId="11" fillId="131" borderId="54" applyNumberFormat="0" applyProtection="0">
      <alignment horizontal="left" vertical="top" indent="1"/>
    </xf>
    <xf numFmtId="0" fontId="11" fillId="131" borderId="54" applyNumberFormat="0" applyProtection="0">
      <alignment horizontal="left" vertical="top" indent="1"/>
    </xf>
    <xf numFmtId="0" fontId="11" fillId="131" borderId="54" applyNumberFormat="0" applyProtection="0">
      <alignment horizontal="left" vertical="top" indent="1"/>
    </xf>
    <xf numFmtId="0" fontId="11" fillId="59" borderId="54" applyNumberFormat="0" applyProtection="0">
      <alignment horizontal="left" vertical="top" indent="1"/>
    </xf>
    <xf numFmtId="0" fontId="11" fillId="59" borderId="54" applyNumberFormat="0" applyProtection="0">
      <alignment horizontal="left" vertical="top" indent="1"/>
    </xf>
    <xf numFmtId="0" fontId="11" fillId="131" borderId="54" applyNumberFormat="0" applyProtection="0">
      <alignment horizontal="left" vertical="top" indent="1"/>
    </xf>
    <xf numFmtId="0" fontId="11" fillId="44" borderId="54" applyNumberFormat="0" applyProtection="0">
      <alignment horizontal="left" vertical="center" indent="1"/>
    </xf>
    <xf numFmtId="0" fontId="114" fillId="0" borderId="0" applyNumberFormat="0" applyProtection="0">
      <alignment horizontal="left" wrapText="1" indent="1" shrinkToFit="1"/>
    </xf>
    <xf numFmtId="0" fontId="114" fillId="0" borderId="0" applyNumberFormat="0" applyProtection="0">
      <alignment horizontal="left" vertical="center" wrapText="1" indent="1" shrinkToFit="1"/>
    </xf>
    <xf numFmtId="0" fontId="211" fillId="0" borderId="0" applyNumberFormat="0" applyBorder="0" applyProtection="0">
      <alignment horizontal="left" wrapText="1" indent="1" shrinkToFit="1"/>
    </xf>
    <xf numFmtId="0" fontId="11" fillId="44" borderId="54" applyNumberFormat="0" applyFill="0" applyProtection="0">
      <alignment horizontal="left" vertical="center" indent="1"/>
    </xf>
    <xf numFmtId="0" fontId="11" fillId="121" borderId="54" applyNumberFormat="0" applyProtection="0">
      <alignment horizontal="left" vertical="center" indent="1"/>
    </xf>
    <xf numFmtId="0" fontId="11" fillId="121" borderId="54" applyNumberFormat="0" applyProtection="0">
      <alignment horizontal="left" vertical="center" indent="1"/>
    </xf>
    <xf numFmtId="0" fontId="11" fillId="121" borderId="54" applyNumberFormat="0" applyProtection="0">
      <alignment horizontal="left" vertical="center" indent="1"/>
    </xf>
    <xf numFmtId="0" fontId="11" fillId="44" borderId="54" applyNumberFormat="0" applyProtection="0">
      <alignment horizontal="left" vertical="center" indent="1"/>
    </xf>
    <xf numFmtId="0" fontId="11" fillId="44" borderId="54" applyNumberFormat="0" applyProtection="0">
      <alignment horizontal="left" vertical="center" indent="1"/>
    </xf>
    <xf numFmtId="0" fontId="11" fillId="121" borderId="54" applyNumberFormat="0" applyProtection="0">
      <alignment horizontal="left" vertical="center" indent="1"/>
    </xf>
    <xf numFmtId="0" fontId="114" fillId="44" borderId="54" applyNumberFormat="0" applyFill="0" applyProtection="0">
      <alignment horizontal="left" vertical="center" indent="1"/>
    </xf>
    <xf numFmtId="0" fontId="11" fillId="44" borderId="54" applyNumberFormat="0" applyProtection="0">
      <alignment horizontal="left" vertical="top" indent="1"/>
    </xf>
    <xf numFmtId="0" fontId="42" fillId="45" borderId="55" applyNumberFormat="0" applyProtection="0">
      <alignment horizontal="left" vertical="top" indent="1"/>
    </xf>
    <xf numFmtId="0" fontId="11" fillId="44" borderId="54" applyNumberFormat="0" applyProtection="0">
      <alignment horizontal="left" vertical="top" indent="1"/>
    </xf>
    <xf numFmtId="0" fontId="42" fillId="45" borderId="55" applyNumberFormat="0" applyProtection="0">
      <alignment horizontal="left" vertical="top" indent="1"/>
    </xf>
    <xf numFmtId="0" fontId="11" fillId="121" borderId="54" applyNumberFormat="0" applyProtection="0">
      <alignment horizontal="left" vertical="top" indent="1"/>
    </xf>
    <xf numFmtId="0" fontId="11" fillId="121" borderId="54" applyNumberFormat="0" applyProtection="0">
      <alignment horizontal="left" vertical="top" indent="1"/>
    </xf>
    <xf numFmtId="0" fontId="11" fillId="121" borderId="54" applyNumberFormat="0" applyProtection="0">
      <alignment horizontal="left" vertical="top" indent="1"/>
    </xf>
    <xf numFmtId="0" fontId="11" fillId="44" borderId="54" applyNumberFormat="0" applyProtection="0">
      <alignment horizontal="left" vertical="top" indent="1"/>
    </xf>
    <xf numFmtId="0" fontId="11" fillId="44" borderId="54" applyNumberFormat="0" applyProtection="0">
      <alignment horizontal="left" vertical="top" indent="1"/>
    </xf>
    <xf numFmtId="0" fontId="11" fillId="121" borderId="54" applyNumberFormat="0" applyProtection="0">
      <alignment horizontal="left" vertical="top" indent="1"/>
    </xf>
    <xf numFmtId="0" fontId="11" fillId="52" borderId="54" applyNumberFormat="0" applyProtection="0">
      <alignment horizontal="left" vertical="center" indent="1"/>
    </xf>
    <xf numFmtId="0" fontId="114" fillId="0" borderId="0" applyNumberFormat="0" applyProtection="0">
      <alignment horizontal="left" vertical="center" wrapText="1" indent="1" shrinkToFit="1"/>
    </xf>
    <xf numFmtId="0" fontId="211" fillId="0" borderId="0" applyNumberFormat="0" applyBorder="0" applyProtection="0">
      <alignment horizontal="left" vertical="center" wrapText="1" indent="1" shrinkToFit="1"/>
    </xf>
    <xf numFmtId="0" fontId="11" fillId="52" borderId="54" applyNumberFormat="0" applyFill="0" applyProtection="0">
      <alignment horizontal="left" vertical="center" indent="1"/>
    </xf>
    <xf numFmtId="0" fontId="11" fillId="3" borderId="54" applyNumberFormat="0" applyProtection="0">
      <alignment horizontal="left" vertical="center" indent="1"/>
    </xf>
    <xf numFmtId="0" fontId="11" fillId="3" borderId="54" applyNumberFormat="0" applyProtection="0">
      <alignment horizontal="left" vertical="center" indent="1"/>
    </xf>
    <xf numFmtId="0" fontId="11" fillId="3" borderId="54" applyNumberFormat="0" applyProtection="0">
      <alignment horizontal="left" vertical="center" indent="1"/>
    </xf>
    <xf numFmtId="0" fontId="11" fillId="52" borderId="54" applyNumberFormat="0" applyProtection="0">
      <alignment horizontal="left" vertical="center" indent="1"/>
    </xf>
    <xf numFmtId="0" fontId="11" fillId="52" borderId="54" applyNumberFormat="0" applyProtection="0">
      <alignment horizontal="left" vertical="center" indent="1"/>
    </xf>
    <xf numFmtId="0" fontId="11" fillId="3" borderId="54" applyNumberFormat="0" applyProtection="0">
      <alignment horizontal="left" vertical="center" indent="1"/>
    </xf>
    <xf numFmtId="0" fontId="114" fillId="52" borderId="54" applyNumberFormat="0" applyFill="0" applyProtection="0">
      <alignment horizontal="left" vertical="center" indent="1"/>
    </xf>
    <xf numFmtId="0" fontId="11" fillId="52" borderId="54" applyNumberFormat="0" applyProtection="0">
      <alignment horizontal="left" vertical="top" indent="1"/>
    </xf>
    <xf numFmtId="0" fontId="42" fillId="53" borderId="55" applyNumberFormat="0" applyProtection="0">
      <alignment horizontal="left" vertical="top" indent="1"/>
    </xf>
    <xf numFmtId="0" fontId="11" fillId="52" borderId="54" applyNumberFormat="0" applyProtection="0">
      <alignment horizontal="left" vertical="top" indent="1"/>
    </xf>
    <xf numFmtId="0" fontId="42" fillId="53" borderId="55" applyNumberFormat="0" applyProtection="0">
      <alignment horizontal="left" vertical="top" indent="1"/>
    </xf>
    <xf numFmtId="0" fontId="11" fillId="3" borderId="54" applyNumberFormat="0" applyProtection="0">
      <alignment horizontal="left" vertical="top" indent="1"/>
    </xf>
    <xf numFmtId="0" fontId="11" fillId="3" borderId="54" applyNumberFormat="0" applyProtection="0">
      <alignment horizontal="left" vertical="top" indent="1"/>
    </xf>
    <xf numFmtId="0" fontId="11" fillId="3" borderId="54" applyNumberFormat="0" applyProtection="0">
      <alignment horizontal="left" vertical="top" indent="1"/>
    </xf>
    <xf numFmtId="0" fontId="11" fillId="52" borderId="54" applyNumberFormat="0" applyProtection="0">
      <alignment horizontal="left" vertical="top" indent="1"/>
    </xf>
    <xf numFmtId="0" fontId="11" fillId="52" borderId="54" applyNumberFormat="0" applyProtection="0">
      <alignment horizontal="left" vertical="top" indent="1"/>
    </xf>
    <xf numFmtId="0" fontId="11" fillId="3" borderId="54" applyNumberFormat="0" applyProtection="0">
      <alignment horizontal="left" vertical="top" indent="1"/>
    </xf>
    <xf numFmtId="0" fontId="11" fillId="130" borderId="54" applyNumberFormat="0" applyProtection="0">
      <alignment horizontal="left" vertical="center" indent="1"/>
    </xf>
    <xf numFmtId="0" fontId="114" fillId="0" borderId="0" applyNumberFormat="0" applyProtection="0">
      <alignment horizontal="left" vertical="center" wrapText="1" indent="1" shrinkToFit="1"/>
    </xf>
    <xf numFmtId="0" fontId="11" fillId="0" borderId="32" applyNumberFormat="0" applyProtection="0">
      <alignment horizontal="left" vertical="center" indent="1"/>
    </xf>
    <xf numFmtId="0" fontId="211" fillId="0" borderId="0" applyNumberFormat="0" applyBorder="0" applyProtection="0">
      <alignment horizontal="left" vertical="center" wrapText="1" indent="1" shrinkToFit="1"/>
    </xf>
    <xf numFmtId="0" fontId="11" fillId="130" borderId="54" applyNumberFormat="0" applyFill="0" applyProtection="0">
      <alignment horizontal="left" vertical="center" indent="1"/>
    </xf>
    <xf numFmtId="0" fontId="11" fillId="107" borderId="54" applyNumberFormat="0" applyProtection="0">
      <alignment horizontal="left" vertical="center" indent="1"/>
    </xf>
    <xf numFmtId="0" fontId="11" fillId="107" borderId="54" applyNumberFormat="0" applyProtection="0">
      <alignment horizontal="left" vertical="center" indent="1"/>
    </xf>
    <xf numFmtId="0" fontId="11" fillId="107" borderId="54" applyNumberFormat="0" applyProtection="0">
      <alignment horizontal="left" vertical="center" indent="1"/>
    </xf>
    <xf numFmtId="0" fontId="11" fillId="130" borderId="54" applyNumberFormat="0" applyProtection="0">
      <alignment horizontal="left" vertical="center" indent="1"/>
    </xf>
    <xf numFmtId="0" fontId="11" fillId="130" borderId="54" applyNumberFormat="0" applyProtection="0">
      <alignment horizontal="left" vertical="center" indent="1"/>
    </xf>
    <xf numFmtId="0" fontId="11" fillId="107" borderId="54" applyNumberFormat="0" applyProtection="0">
      <alignment horizontal="left" vertical="center" indent="1"/>
    </xf>
    <xf numFmtId="0" fontId="114" fillId="130" borderId="54" applyNumberFormat="0" applyFill="0" applyProtection="0">
      <alignment horizontal="left" vertical="center" indent="1"/>
    </xf>
    <xf numFmtId="0" fontId="11" fillId="130" borderId="54" applyNumberFormat="0" applyProtection="0">
      <alignment horizontal="left" vertical="top" indent="1"/>
    </xf>
    <xf numFmtId="0" fontId="42" fillId="88" borderId="55" applyNumberFormat="0" applyProtection="0">
      <alignment horizontal="left" vertical="top" indent="1"/>
    </xf>
    <xf numFmtId="0" fontId="11" fillId="130" borderId="54" applyNumberFormat="0" applyProtection="0">
      <alignment horizontal="left" vertical="top" indent="1"/>
    </xf>
    <xf numFmtId="0" fontId="42" fillId="88" borderId="55" applyNumberFormat="0" applyProtection="0">
      <alignment horizontal="left" vertical="top" indent="1"/>
    </xf>
    <xf numFmtId="0" fontId="11" fillId="107" borderId="54" applyNumberFormat="0" applyProtection="0">
      <alignment horizontal="left" vertical="top" indent="1"/>
    </xf>
    <xf numFmtId="0" fontId="11" fillId="107" borderId="54" applyNumberFormat="0" applyProtection="0">
      <alignment horizontal="left" vertical="top" indent="1"/>
    </xf>
    <xf numFmtId="0" fontId="11" fillId="107" borderId="54" applyNumberFormat="0" applyProtection="0">
      <alignment horizontal="left" vertical="top" indent="1"/>
    </xf>
    <xf numFmtId="0" fontId="11" fillId="130" borderId="54" applyNumberFormat="0" applyProtection="0">
      <alignment horizontal="left" vertical="top" indent="1"/>
    </xf>
    <xf numFmtId="0" fontId="11" fillId="130" borderId="54" applyNumberFormat="0" applyProtection="0">
      <alignment horizontal="left" vertical="top" indent="1"/>
    </xf>
    <xf numFmtId="0" fontId="11" fillId="107" borderId="54" applyNumberFormat="0" applyProtection="0">
      <alignment horizontal="left" vertical="top" indent="1"/>
    </xf>
    <xf numFmtId="0" fontId="11" fillId="50" borderId="32" applyNumberFormat="0">
      <protection locked="0"/>
    </xf>
    <xf numFmtId="0" fontId="42" fillId="51" borderId="60" applyNumberFormat="0">
      <protection locked="0"/>
    </xf>
    <xf numFmtId="0" fontId="11" fillId="50" borderId="32" applyNumberFormat="0">
      <protection locked="0"/>
    </xf>
    <xf numFmtId="0" fontId="42" fillId="51" borderId="60" applyNumberFormat="0">
      <protection locked="0"/>
    </xf>
    <xf numFmtId="0" fontId="212" fillId="50" borderId="61" applyNumberFormat="0">
      <protection locked="0"/>
    </xf>
    <xf numFmtId="0" fontId="213" fillId="59" borderId="62" applyBorder="0"/>
    <xf numFmtId="0" fontId="213" fillId="59" borderId="62" applyBorder="0"/>
    <xf numFmtId="0" fontId="213" fillId="59" borderId="62" applyBorder="0"/>
    <xf numFmtId="4" fontId="41" fillId="48" borderId="54" applyNumberFormat="0" applyProtection="0">
      <alignment vertical="center"/>
    </xf>
    <xf numFmtId="4" fontId="42" fillId="49" borderId="55" applyProtection="0">
      <alignment vertical="center"/>
    </xf>
    <xf numFmtId="4" fontId="42" fillId="49" borderId="55" applyProtection="0">
      <alignment vertical="center"/>
    </xf>
    <xf numFmtId="4" fontId="41" fillId="111" borderId="54" applyNumberFormat="0" applyProtection="0">
      <alignment vertical="center"/>
    </xf>
    <xf numFmtId="4" fontId="41" fillId="111" borderId="54" applyNumberFormat="0" applyProtection="0">
      <alignment vertical="center"/>
    </xf>
    <xf numFmtId="4" fontId="41" fillId="111" borderId="54" applyNumberFormat="0" applyProtection="0">
      <alignment vertical="center"/>
    </xf>
    <xf numFmtId="4" fontId="41" fillId="48" borderId="54" applyNumberFormat="0" applyProtection="0">
      <alignment vertical="center"/>
    </xf>
    <xf numFmtId="4" fontId="41" fillId="48" borderId="54" applyNumberFormat="0" applyProtection="0">
      <alignment vertical="center"/>
    </xf>
    <xf numFmtId="4" fontId="214" fillId="48" borderId="54" applyNumberFormat="0" applyProtection="0">
      <alignment vertical="center"/>
    </xf>
    <xf numFmtId="4" fontId="215" fillId="49" borderId="55" applyProtection="0">
      <alignment vertical="center"/>
    </xf>
    <xf numFmtId="4" fontId="215" fillId="49" borderId="55" applyProtection="0">
      <alignment vertical="center"/>
    </xf>
    <xf numFmtId="4" fontId="214" fillId="111" borderId="54" applyNumberFormat="0" applyProtection="0">
      <alignment vertical="center"/>
    </xf>
    <xf numFmtId="4" fontId="214" fillId="111" borderId="54" applyNumberFormat="0" applyProtection="0">
      <alignment vertical="center"/>
    </xf>
    <xf numFmtId="4" fontId="214" fillId="111" borderId="54" applyNumberFormat="0" applyProtection="0">
      <alignment vertical="center"/>
    </xf>
    <xf numFmtId="4" fontId="214" fillId="48" borderId="54" applyNumberFormat="0" applyProtection="0">
      <alignment vertical="center"/>
    </xf>
    <xf numFmtId="4" fontId="214" fillId="48" borderId="54" applyNumberFormat="0" applyProtection="0">
      <alignment vertical="center"/>
    </xf>
    <xf numFmtId="4" fontId="41" fillId="48" borderId="54" applyNumberFormat="0" applyProtection="0">
      <alignment horizontal="left" vertical="center" indent="1"/>
    </xf>
    <xf numFmtId="4" fontId="42" fillId="49" borderId="55" applyProtection="0">
      <alignment horizontal="left" vertical="center" indent="1"/>
    </xf>
    <xf numFmtId="4" fontId="42" fillId="49" borderId="55" applyProtection="0">
      <alignment horizontal="left" vertical="center" indent="1"/>
    </xf>
    <xf numFmtId="4" fontId="41" fillId="111" borderId="54" applyNumberFormat="0" applyProtection="0">
      <alignment horizontal="left" vertical="center" indent="1"/>
    </xf>
    <xf numFmtId="4" fontId="41" fillId="111" borderId="54" applyNumberFormat="0" applyProtection="0">
      <alignment horizontal="left" vertical="center" indent="1"/>
    </xf>
    <xf numFmtId="4" fontId="41" fillId="111" borderId="54" applyNumberFormat="0" applyProtection="0">
      <alignment horizontal="left" vertical="center" indent="1"/>
    </xf>
    <xf numFmtId="4" fontId="41" fillId="48" borderId="54" applyNumberFormat="0" applyProtection="0">
      <alignment horizontal="left" vertical="center" indent="1"/>
    </xf>
    <xf numFmtId="4" fontId="41" fillId="48" borderId="54" applyNumberFormat="0" applyProtection="0">
      <alignment horizontal="left" vertical="center" indent="1"/>
    </xf>
    <xf numFmtId="0" fontId="41" fillId="48" borderId="54" applyNumberFormat="0" applyProtection="0">
      <alignment horizontal="left" vertical="top" indent="1"/>
    </xf>
    <xf numFmtId="0" fontId="42" fillId="49" borderId="55" applyNumberFormat="0" applyProtection="0">
      <alignment horizontal="left" vertical="top" indent="1"/>
    </xf>
    <xf numFmtId="0" fontId="42" fillId="49" borderId="55" applyNumberFormat="0" applyProtection="0">
      <alignment horizontal="left" vertical="top" indent="1"/>
    </xf>
    <xf numFmtId="0" fontId="41" fillId="111" borderId="54" applyNumberFormat="0" applyProtection="0">
      <alignment horizontal="left" vertical="top" indent="1"/>
    </xf>
    <xf numFmtId="0" fontId="41" fillId="111" borderId="54" applyNumberFormat="0" applyProtection="0">
      <alignment horizontal="left" vertical="top" indent="1"/>
    </xf>
    <xf numFmtId="0" fontId="41" fillId="111" borderId="54" applyNumberFormat="0" applyProtection="0">
      <alignment horizontal="left" vertical="top" indent="1"/>
    </xf>
    <xf numFmtId="0" fontId="41" fillId="48" borderId="54" applyNumberFormat="0" applyProtection="0">
      <alignment horizontal="left" vertical="top" indent="1"/>
    </xf>
    <xf numFmtId="0" fontId="41" fillId="48" borderId="54" applyNumberFormat="0" applyProtection="0">
      <alignment horizontal="left" vertical="top" indent="1"/>
    </xf>
    <xf numFmtId="4" fontId="201" fillId="0" borderId="0" applyNumberFormat="0" applyProtection="0">
      <alignment horizontal="right"/>
    </xf>
    <xf numFmtId="4" fontId="41" fillId="130" borderId="54" applyNumberFormat="0" applyProtection="0">
      <alignment horizontal="right" vertical="center"/>
    </xf>
    <xf numFmtId="4" fontId="211" fillId="0" borderId="0" applyBorder="0" applyProtection="0">
      <alignment horizontal="right" wrapText="1" shrinkToFit="1"/>
    </xf>
    <xf numFmtId="4" fontId="41" fillId="130" borderId="54" applyNumberFormat="0" applyProtection="0">
      <alignment horizontal="right" vertical="center"/>
    </xf>
    <xf numFmtId="4" fontId="41" fillId="130" borderId="54" applyNumberFormat="0" applyProtection="0">
      <alignment horizontal="right" vertical="center"/>
    </xf>
    <xf numFmtId="4" fontId="201" fillId="0" borderId="0" applyNumberFormat="0" applyProtection="0">
      <alignment horizontal="right"/>
    </xf>
    <xf numFmtId="4" fontId="201" fillId="0" borderId="0" applyNumberFormat="0" applyProtection="0">
      <alignment horizontal="right" wrapText="1" shrinkToFit="1"/>
    </xf>
    <xf numFmtId="4" fontId="41" fillId="0" borderId="32" applyNumberFormat="0" applyProtection="0">
      <alignment horizontal="right" vertical="center"/>
    </xf>
    <xf numFmtId="4" fontId="211" fillId="0" borderId="0" applyBorder="0" applyProtection="0">
      <alignment horizontal="right" wrapText="1" shrinkToFit="1"/>
    </xf>
    <xf numFmtId="4" fontId="41" fillId="130" borderId="54" applyNumberFormat="0" applyFill="0" applyProtection="0">
      <alignment horizontal="right" vertical="center"/>
    </xf>
    <xf numFmtId="4" fontId="201" fillId="130" borderId="54" applyNumberFormat="0" applyFill="0" applyProtection="0">
      <alignment horizontal="right" vertical="center"/>
    </xf>
    <xf numFmtId="4" fontId="201" fillId="0" borderId="0" applyNumberFormat="0" applyProtection="0">
      <alignment horizontal="right"/>
    </xf>
    <xf numFmtId="4" fontId="214" fillId="130" borderId="54" applyNumberFormat="0" applyProtection="0">
      <alignment horizontal="right" vertical="center"/>
    </xf>
    <xf numFmtId="4" fontId="215" fillId="88" borderId="55" applyProtection="0">
      <alignment horizontal="right" vertical="center"/>
    </xf>
    <xf numFmtId="4" fontId="215" fillId="88" borderId="55" applyProtection="0">
      <alignment horizontal="right" vertical="center"/>
    </xf>
    <xf numFmtId="4" fontId="214" fillId="130" borderId="54" applyNumberFormat="0" applyProtection="0">
      <alignment horizontal="right" vertical="center"/>
    </xf>
    <xf numFmtId="4" fontId="214" fillId="130" borderId="54" applyNumberFormat="0" applyProtection="0">
      <alignment horizontal="right" vertical="center"/>
    </xf>
    <xf numFmtId="4" fontId="41" fillId="44" borderId="54" applyNumberFormat="0" applyProtection="0">
      <alignment horizontal="left" vertical="center" indent="1"/>
    </xf>
    <xf numFmtId="4" fontId="201" fillId="0" borderId="0" applyNumberFormat="0" applyProtection="0">
      <alignment horizontal="left" wrapText="1" indent="1" shrinkToFit="1"/>
    </xf>
    <xf numFmtId="4" fontId="201" fillId="0" borderId="32" applyNumberFormat="0" applyProtection="0">
      <alignment horizontal="left" wrapText="1" indent="1"/>
    </xf>
    <xf numFmtId="4" fontId="211" fillId="0" borderId="0" applyBorder="0" applyProtection="0">
      <alignment horizontal="left" wrapText="1" indent="1" shrinkToFit="1"/>
    </xf>
    <xf numFmtId="4" fontId="201" fillId="0" borderId="0" applyNumberFormat="0" applyProtection="0">
      <alignment horizontal="left" wrapText="1" indent="1"/>
    </xf>
    <xf numFmtId="4" fontId="41" fillId="44" borderId="54" applyNumberFormat="0" applyProtection="0">
      <alignment horizontal="left" vertical="center" indent="1"/>
    </xf>
    <xf numFmtId="4" fontId="41" fillId="0" borderId="32" applyNumberFormat="0" applyProtection="0">
      <alignment horizontal="left" wrapText="1" indent="1"/>
    </xf>
    <xf numFmtId="4" fontId="41" fillId="44" borderId="54" applyNumberFormat="0" applyProtection="0">
      <alignment horizontal="left" vertical="center" indent="1"/>
    </xf>
    <xf numFmtId="4" fontId="41" fillId="44" borderId="54" applyNumberFormat="0" applyFill="0" applyProtection="0">
      <alignment horizontal="left" vertical="center" indent="1"/>
    </xf>
    <xf numFmtId="4" fontId="201" fillId="44" borderId="56" applyNumberFormat="0" applyFill="0" applyProtection="0">
      <alignment horizontal="left" vertical="center"/>
    </xf>
    <xf numFmtId="4" fontId="201" fillId="0" borderId="0" applyNumberFormat="0" applyProtection="0">
      <alignment horizontal="left" wrapText="1" indent="1" shrinkToFit="1"/>
    </xf>
    <xf numFmtId="0" fontId="41" fillId="44" borderId="54" applyNumberFormat="0" applyProtection="0">
      <alignment horizontal="left" vertical="top" indent="1"/>
    </xf>
    <xf numFmtId="0" fontId="42" fillId="45" borderId="55" applyNumberFormat="0" applyProtection="0">
      <alignment horizontal="left" vertical="top" indent="1"/>
    </xf>
    <xf numFmtId="0" fontId="42" fillId="45" borderId="55" applyNumberFormat="0" applyProtection="0">
      <alignment horizontal="left" vertical="top" indent="1"/>
    </xf>
    <xf numFmtId="0" fontId="41" fillId="121" borderId="54" applyNumberFormat="0" applyProtection="0">
      <alignment horizontal="left" vertical="top" indent="1"/>
    </xf>
    <xf numFmtId="0" fontId="41" fillId="121" borderId="54" applyNumberFormat="0" applyProtection="0">
      <alignment horizontal="left" vertical="top" indent="1"/>
    </xf>
    <xf numFmtId="0" fontId="41" fillId="121" borderId="54" applyNumberFormat="0" applyProtection="0">
      <alignment horizontal="left" vertical="top" indent="1"/>
    </xf>
    <xf numFmtId="0" fontId="41" fillId="44" borderId="54" applyNumberFormat="0" applyProtection="0">
      <alignment horizontal="left" vertical="top" indent="1"/>
    </xf>
    <xf numFmtId="0" fontId="41" fillId="44" borderId="54" applyNumberFormat="0" applyProtection="0">
      <alignment horizontal="left" vertical="top" indent="1"/>
    </xf>
    <xf numFmtId="4" fontId="216" fillId="103" borderId="57" applyNumberFormat="0" applyProtection="0">
      <alignment vertical="center"/>
    </xf>
    <xf numFmtId="4" fontId="217" fillId="103" borderId="57" applyNumberFormat="0" applyProtection="0">
      <alignment vertical="center"/>
    </xf>
    <xf numFmtId="4" fontId="218" fillId="111" borderId="57" applyNumberFormat="0" applyProtection="0">
      <alignment horizontal="left" vertical="center" indent="1"/>
    </xf>
    <xf numFmtId="4" fontId="219" fillId="132" borderId="0" applyNumberFormat="0" applyProtection="0">
      <alignment horizontal="left" vertical="center" indent="1"/>
    </xf>
    <xf numFmtId="4" fontId="220" fillId="79" borderId="0" applyBorder="0" applyProtection="0">
      <alignment horizontal="left" vertical="center" indent="1"/>
    </xf>
    <xf numFmtId="4" fontId="219" fillId="132" borderId="0" applyNumberFormat="0" applyProtection="0">
      <alignment horizontal="left" vertical="center" indent="1"/>
    </xf>
    <xf numFmtId="4" fontId="220" fillId="79" borderId="0" applyBorder="0" applyProtection="0">
      <alignment horizontal="left" vertical="center" indent="1"/>
    </xf>
    <xf numFmtId="0" fontId="36" fillId="133" borderId="32"/>
    <xf numFmtId="4" fontId="160" fillId="130" borderId="54" applyNumberFormat="0" applyProtection="0">
      <alignment horizontal="right" vertical="center"/>
    </xf>
    <xf numFmtId="4" fontId="221" fillId="88" borderId="55" applyProtection="0">
      <alignment horizontal="right" vertical="center"/>
    </xf>
    <xf numFmtId="4" fontId="221" fillId="88" borderId="55" applyProtection="0">
      <alignment horizontal="right" vertical="center"/>
    </xf>
    <xf numFmtId="4" fontId="160" fillId="130" borderId="54" applyNumberFormat="0" applyProtection="0">
      <alignment horizontal="right" vertical="center"/>
    </xf>
    <xf numFmtId="4" fontId="160" fillId="130" borderId="54" applyNumberFormat="0" applyProtection="0">
      <alignment horizontal="right" vertical="center"/>
    </xf>
    <xf numFmtId="0" fontId="118" fillId="40" borderId="0" applyNumberFormat="0" applyBorder="0" applyAlignment="0" applyProtection="0"/>
    <xf numFmtId="0" fontId="222" fillId="0" borderId="0" applyNumberFormat="0" applyFill="0" applyBorder="0" applyProtection="0">
      <alignment horizontal="centerContinuous"/>
    </xf>
    <xf numFmtId="38" fontId="97" fillId="0" borderId="10"/>
    <xf numFmtId="242" fontId="11" fillId="0" borderId="0">
      <protection locked="0"/>
    </xf>
    <xf numFmtId="38" fontId="97" fillId="0" borderId="0" applyFont="0" applyFill="0" applyBorder="0" applyAlignment="0" applyProtection="0"/>
    <xf numFmtId="40" fontId="97" fillId="0" borderId="0" applyFon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5" fillId="39" borderId="0" applyNumberFormat="0" applyBorder="0" applyAlignment="0" applyProtection="0"/>
    <xf numFmtId="0" fontId="188" fillId="62" borderId="47" applyNumberFormat="0" applyAlignment="0" applyProtection="0"/>
    <xf numFmtId="0" fontId="188" fillId="62" borderId="47" applyNumberFormat="0" applyAlignment="0" applyProtection="0"/>
    <xf numFmtId="0" fontId="188" fillId="62" borderId="47" applyNumberFormat="0" applyAlignment="0" applyProtection="0"/>
    <xf numFmtId="0" fontId="212" fillId="0" borderId="0"/>
    <xf numFmtId="0" fontId="32" fillId="0" borderId="0"/>
    <xf numFmtId="0" fontId="226" fillId="0" borderId="0"/>
    <xf numFmtId="0" fontId="11" fillId="0" borderId="0"/>
    <xf numFmtId="0" fontId="32" fillId="0" borderId="0"/>
    <xf numFmtId="0" fontId="227" fillId="0" borderId="0" applyNumberFormat="0" applyFill="0" applyBorder="0" applyAlignment="0" applyProtection="0"/>
    <xf numFmtId="169" fontId="228" fillId="0" borderId="0" applyProtection="0"/>
    <xf numFmtId="3" fontId="41" fillId="0" borderId="0"/>
    <xf numFmtId="0" fontId="11" fillId="0" borderId="0" applyNumberFormat="0"/>
    <xf numFmtId="0" fontId="104" fillId="0" borderId="0" applyNumberFormat="0" applyFill="0" applyBorder="0" applyAlignment="0" applyProtection="0"/>
    <xf numFmtId="0" fontId="11" fillId="0" borderId="0"/>
    <xf numFmtId="0" fontId="11" fillId="0" borderId="0"/>
    <xf numFmtId="0" fontId="42" fillId="0" borderId="0" applyNumberFormat="0" applyBorder="0" applyProtection="0"/>
    <xf numFmtId="21" fontId="93" fillId="0" borderId="0" applyFont="0" applyFill="0" applyBorder="0" applyProtection="0">
      <alignment horizontal="left"/>
    </xf>
    <xf numFmtId="0" fontId="229"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30" fillId="0" borderId="0" applyNumberFormat="0" applyFill="0" applyBorder="0" applyAlignment="0" applyProtection="0"/>
    <xf numFmtId="0" fontId="229" fillId="0" borderId="0" applyNumberFormat="0" applyFill="0" applyBorder="0" applyAlignment="0" applyProtection="0"/>
    <xf numFmtId="0" fontId="126" fillId="0" borderId="41" applyNumberFormat="0" applyFill="0" applyAlignment="0" applyProtection="0"/>
    <xf numFmtId="0" fontId="131" fillId="0" borderId="43" applyNumberFormat="0" applyFill="0" applyAlignment="0" applyProtection="0"/>
    <xf numFmtId="0" fontId="133" fillId="0" borderId="44" applyNumberFormat="0" applyFill="0" applyAlignment="0" applyProtection="0"/>
    <xf numFmtId="0" fontId="133" fillId="0" borderId="0" applyNumberFormat="0" applyFill="0" applyBorder="0" applyAlignment="0" applyProtection="0"/>
    <xf numFmtId="2" fontId="137" fillId="0" borderId="0">
      <protection locked="0"/>
    </xf>
    <xf numFmtId="2" fontId="137" fillId="0" borderId="0">
      <protection locked="0"/>
    </xf>
    <xf numFmtId="0" fontId="196" fillId="62" borderId="26"/>
    <xf numFmtId="169" fontId="91" fillId="0" borderId="63" applyNumberFormat="0" applyFont="0" applyBorder="0" applyAlignment="0" applyProtection="0"/>
    <xf numFmtId="0" fontId="95" fillId="0" borderId="64" applyNumberFormat="0" applyFill="0" applyAlignment="0" applyProtection="0"/>
    <xf numFmtId="0" fontId="95" fillId="0" borderId="64" applyNumberFormat="0" applyFill="0" applyAlignment="0" applyProtection="0"/>
    <xf numFmtId="0" fontId="94" fillId="0" borderId="65" applyNumberFormat="0" applyFill="0" applyAlignment="0" applyProtection="0"/>
    <xf numFmtId="0" fontId="94" fillId="0" borderId="48" applyNumberFormat="0" applyFill="0" applyAlignment="0" applyProtection="0"/>
    <xf numFmtId="0" fontId="230" fillId="0" borderId="24" applyNumberFormat="0" applyFill="0" applyAlignment="0" applyProtection="0"/>
    <xf numFmtId="0" fontId="169" fillId="0" borderId="0"/>
    <xf numFmtId="243" fontId="11" fillId="0" borderId="0">
      <alignment horizontal="center"/>
    </xf>
    <xf numFmtId="244" fontId="53" fillId="0" borderId="0"/>
    <xf numFmtId="245" fontId="11" fillId="0" borderId="66"/>
    <xf numFmtId="246" fontId="103" fillId="106" borderId="0" applyBorder="0" applyProtection="0"/>
    <xf numFmtId="170" fontId="101" fillId="63" borderId="0" applyBorder="0" applyProtection="0"/>
    <xf numFmtId="170" fontId="103" fillId="106" borderId="0" applyBorder="0" applyProtection="0"/>
    <xf numFmtId="238" fontId="64" fillId="0" borderId="0">
      <protection locked="0"/>
    </xf>
    <xf numFmtId="241" fontId="64" fillId="0" borderId="0">
      <protection locked="0"/>
    </xf>
    <xf numFmtId="0" fontId="97" fillId="0" borderId="0"/>
    <xf numFmtId="0" fontId="73" fillId="102" borderId="30" applyNumberFormat="0" applyAlignment="0" applyProtection="0"/>
    <xf numFmtId="170" fontId="101" fillId="63" borderId="0" applyBorder="0" applyProtection="0"/>
    <xf numFmtId="170" fontId="103" fillId="106" borderId="0" applyBorder="0" applyProtection="0"/>
    <xf numFmtId="38" fontId="97" fillId="0" borderId="0" applyFont="0" applyFill="0" applyBorder="0" applyAlignment="0" applyProtection="0"/>
    <xf numFmtId="40" fontId="97" fillId="0" borderId="0" applyFont="0" applyFill="0" applyBorder="0" applyAlignment="0" applyProtection="0"/>
    <xf numFmtId="4" fontId="11" fillId="0" borderId="0" applyFont="0" applyFill="0" applyBorder="0" applyAlignment="0" applyProtection="0"/>
    <xf numFmtId="0" fontId="231" fillId="0" borderId="41" applyNumberFormat="0" applyFill="0" applyAlignment="0" applyProtection="0"/>
    <xf numFmtId="0" fontId="232" fillId="0" borderId="43" applyNumberFormat="0" applyFill="0" applyAlignment="0" applyProtection="0"/>
    <xf numFmtId="0" fontId="233" fillId="0" borderId="44" applyNumberFormat="0" applyFill="0" applyAlignment="0" applyProtection="0"/>
    <xf numFmtId="0" fontId="233" fillId="0" borderId="0" applyNumberFormat="0" applyFill="0" applyBorder="0" applyAlignment="0" applyProtection="0"/>
    <xf numFmtId="0" fontId="57" fillId="0" borderId="0" applyNumberFormat="0" applyFill="0" applyBorder="0" applyAlignment="0" applyProtection="0"/>
    <xf numFmtId="0" fontId="234" fillId="0" borderId="0" applyNumberFormat="0" applyFill="0" applyBorder="0" applyAlignment="0" applyProtection="0"/>
    <xf numFmtId="0" fontId="235" fillId="0" borderId="0" applyNumberFormat="0" applyFont="0" applyFill="0" applyBorder="0" applyAlignment="0" applyProtection="0">
      <alignment vertical="top"/>
    </xf>
    <xf numFmtId="0" fontId="236" fillId="0" borderId="0" applyNumberFormat="0" applyFont="0" applyFill="0" applyBorder="0" applyAlignment="0" applyProtection="0">
      <alignment vertical="top"/>
    </xf>
    <xf numFmtId="0" fontId="236" fillId="0" borderId="0" applyNumberFormat="0" applyFont="0" applyFill="0" applyBorder="0" applyAlignment="0" applyProtection="0">
      <alignment vertical="top"/>
    </xf>
    <xf numFmtId="0" fontId="235" fillId="0" borderId="0" applyNumberFormat="0" applyFont="0" applyFill="0" applyBorder="0" applyAlignment="0" applyProtection="0"/>
    <xf numFmtId="0" fontId="235"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left" vertical="top"/>
    </xf>
    <xf numFmtId="0" fontId="237" fillId="0" borderId="0" applyNumberFormat="0" applyFont="0" applyFill="0" applyBorder="0" applyAlignment="0" applyProtection="0">
      <alignment horizontal="center"/>
    </xf>
    <xf numFmtId="0" fontId="237" fillId="0" borderId="0" applyNumberFormat="0" applyFont="0" applyFill="0" applyBorder="0" applyAlignment="0" applyProtection="0">
      <alignment horizontal="center"/>
    </xf>
    <xf numFmtId="0" fontId="238" fillId="0" borderId="0" applyNumberFormat="0" applyFont="0" applyFill="0" applyBorder="0" applyAlignment="0" applyProtection="0"/>
    <xf numFmtId="0" fontId="239" fillId="0" borderId="0">
      <alignment horizontal="left" wrapText="1"/>
    </xf>
    <xf numFmtId="0" fontId="240" fillId="0" borderId="67" applyNumberFormat="0" applyFont="0" applyFill="0" applyBorder="0" applyAlignment="0" applyProtection="0">
      <alignment horizontal="center" wrapText="1"/>
    </xf>
    <xf numFmtId="247" fontId="45" fillId="0" borderId="0" applyNumberFormat="0" applyFont="0" applyFill="0" applyBorder="0" applyAlignment="0" applyProtection="0">
      <alignment horizontal="right"/>
    </xf>
    <xf numFmtId="0" fontId="240" fillId="0" borderId="0" applyNumberFormat="0" applyFont="0" applyFill="0" applyBorder="0" applyAlignment="0" applyProtection="0">
      <alignment horizontal="left" indent="1"/>
    </xf>
    <xf numFmtId="248" fontId="240" fillId="0" borderId="0" applyNumberFormat="0" applyFont="0" applyFill="0" applyBorder="0" applyAlignment="0" applyProtection="0"/>
    <xf numFmtId="0" fontId="238" fillId="0" borderId="53" applyNumberFormat="0" applyFont="0" applyFill="0" applyBorder="0" applyAlignment="0" applyProtection="0"/>
    <xf numFmtId="0" fontId="93" fillId="0" borderId="0" applyNumberFormat="0" applyFont="0" applyFill="0" applyBorder="0" applyAlignment="0" applyProtection="0">
      <alignment horizontal="left" wrapText="1" indent="1"/>
    </xf>
    <xf numFmtId="0" fontId="240" fillId="0" borderId="0" applyNumberFormat="0" applyFont="0" applyFill="0" applyBorder="0" applyAlignment="0" applyProtection="0">
      <alignment horizontal="left" indent="1"/>
    </xf>
    <xf numFmtId="0" fontId="93" fillId="0" borderId="0" applyNumberFormat="0" applyFont="0" applyFill="0" applyBorder="0" applyAlignment="0" applyProtection="0">
      <alignment horizontal="left" wrapText="1" indent="2"/>
    </xf>
    <xf numFmtId="249" fontId="93" fillId="0" borderId="0">
      <alignment horizontal="right"/>
    </xf>
    <xf numFmtId="0" fontId="241" fillId="0" borderId="0" applyProtection="0"/>
    <xf numFmtId="1" fontId="11" fillId="122" borderId="0"/>
    <xf numFmtId="0" fontId="242" fillId="0" borderId="0" applyNumberFormat="0" applyFill="0" applyBorder="0" applyAlignment="0" applyProtection="0"/>
    <xf numFmtId="0" fontId="243" fillId="0" borderId="0" applyNumberFormat="0" applyFill="0" applyBorder="0" applyAlignment="0" applyProtection="0"/>
    <xf numFmtId="170" fontId="244" fillId="0" borderId="0">
      <alignment horizontal="right"/>
    </xf>
    <xf numFmtId="0" fontId="245" fillId="0" borderId="0" applyProtection="0"/>
    <xf numFmtId="250" fontId="246" fillId="0" borderId="0" applyFont="0" applyFill="0" applyBorder="0" applyAlignment="0" applyProtection="0"/>
    <xf numFmtId="251" fontId="246" fillId="0" borderId="0" applyFont="0" applyFill="0" applyBorder="0" applyAlignment="0" applyProtection="0"/>
    <xf numFmtId="0" fontId="247" fillId="0" borderId="0" applyProtection="0"/>
    <xf numFmtId="0" fontId="248" fillId="0" borderId="0" applyProtection="0"/>
    <xf numFmtId="0" fontId="245" fillId="0" borderId="68" applyProtection="0"/>
    <xf numFmtId="0" fontId="249" fillId="0" borderId="0"/>
    <xf numFmtId="10" fontId="245" fillId="0" borderId="0" applyProtection="0"/>
    <xf numFmtId="0" fontId="245" fillId="0" borderId="0"/>
    <xf numFmtId="2" fontId="245" fillId="0" borderId="0" applyProtection="0"/>
    <xf numFmtId="252" fontId="246" fillId="0" borderId="0" applyFont="0" applyFill="0" applyBorder="0" applyAlignment="0" applyProtection="0"/>
    <xf numFmtId="253" fontId="246" fillId="0" borderId="0" applyFont="0" applyFill="0" applyBorder="0" applyAlignment="0" applyProtection="0"/>
    <xf numFmtId="0" fontId="37" fillId="0" borderId="0"/>
    <xf numFmtId="0" fontId="250" fillId="0" borderId="0"/>
    <xf numFmtId="0" fontId="251" fillId="0" borderId="0"/>
    <xf numFmtId="0" fontId="252" fillId="0" borderId="0"/>
    <xf numFmtId="0" fontId="257" fillId="0" borderId="110">
      <alignment horizontal="right" wrapText="1"/>
    </xf>
    <xf numFmtId="0" fontId="258" fillId="0" borderId="0" applyFill="0" applyBorder="0">
      <alignment horizontal="left" vertical="top" wrapText="1"/>
    </xf>
    <xf numFmtId="0" fontId="259" fillId="0" borderId="0" applyNumberFormat="0" applyFill="0" applyBorder="0" applyAlignment="0" applyProtection="0"/>
  </cellStyleXfs>
  <cellXfs count="385">
    <xf numFmtId="0" fontId="0" fillId="0" borderId="0" xfId="0"/>
    <xf numFmtId="0" fontId="8" fillId="0" borderId="2" xfId="0" applyFont="1" applyFill="1" applyBorder="1" applyAlignment="1">
      <alignment horizontal="left"/>
    </xf>
    <xf numFmtId="0" fontId="7" fillId="0" borderId="3" xfId="0" applyFont="1" applyFill="1" applyBorder="1" applyAlignment="1">
      <alignment horizontal="left"/>
    </xf>
    <xf numFmtId="0" fontId="7" fillId="0" borderId="6" xfId="0" applyFont="1" applyFill="1" applyBorder="1" applyAlignment="1">
      <alignment horizontal="left"/>
    </xf>
    <xf numFmtId="0" fontId="7" fillId="0" borderId="1" xfId="0" applyFont="1" applyFill="1" applyBorder="1" applyAlignment="1">
      <alignment vertical="top" wrapText="1"/>
    </xf>
    <xf numFmtId="0" fontId="7" fillId="0" borderId="7" xfId="0" applyFont="1" applyFill="1" applyBorder="1" applyAlignment="1">
      <alignment vertical="top" wrapText="1"/>
    </xf>
    <xf numFmtId="0" fontId="7" fillId="0" borderId="6" xfId="0" applyFont="1" applyBorder="1"/>
    <xf numFmtId="0" fontId="8" fillId="0" borderId="7" xfId="0" applyFont="1" applyFill="1" applyBorder="1" applyAlignment="1">
      <alignment horizontal="left"/>
    </xf>
    <xf numFmtId="0" fontId="13" fillId="0" borderId="0" xfId="3"/>
    <xf numFmtId="170" fontId="13" fillId="0" borderId="0" xfId="3" applyNumberFormat="1"/>
    <xf numFmtId="0" fontId="12" fillId="0" borderId="0" xfId="3" applyFont="1" applyBorder="1" applyAlignment="1">
      <alignment horizontal="center" vertical="center"/>
    </xf>
    <xf numFmtId="0" fontId="13" fillId="0" borderId="0" xfId="3" applyFill="1" applyBorder="1"/>
    <xf numFmtId="0" fontId="15" fillId="0" borderId="1" xfId="0" applyFont="1" applyBorder="1" applyAlignment="1">
      <alignment horizontal="left" vertical="top" wrapText="1"/>
    </xf>
    <xf numFmtId="0" fontId="17" fillId="0" borderId="0" xfId="0" applyFont="1"/>
    <xf numFmtId="0" fontId="7" fillId="0" borderId="0" xfId="0" applyFont="1"/>
    <xf numFmtId="0" fontId="7" fillId="0" borderId="0" xfId="0" applyFont="1" applyAlignment="1">
      <alignment horizontal="right"/>
    </xf>
    <xf numFmtId="0" fontId="18" fillId="0" borderId="0" xfId="0" applyFont="1"/>
    <xf numFmtId="0" fontId="19" fillId="0" borderId="0" xfId="0" applyFont="1"/>
    <xf numFmtId="0" fontId="20" fillId="0" borderId="0" xfId="0" applyFont="1"/>
    <xf numFmtId="0" fontId="16" fillId="0" borderId="5" xfId="0" applyFont="1" applyFill="1" applyBorder="1" applyAlignment="1">
      <alignment horizontal="left"/>
    </xf>
    <xf numFmtId="169" fontId="15" fillId="0" borderId="1" xfId="0" applyNumberFormat="1" applyFont="1" applyFill="1" applyBorder="1" applyAlignment="1">
      <alignment horizontal="right" vertical="center"/>
    </xf>
    <xf numFmtId="169" fontId="15" fillId="0" borderId="8" xfId="0" applyNumberFormat="1" applyFont="1" applyFill="1" applyBorder="1" applyAlignment="1">
      <alignment horizontal="right" vertical="center"/>
    </xf>
    <xf numFmtId="169" fontId="15" fillId="0" borderId="7" xfId="0" applyNumberFormat="1" applyFont="1" applyFill="1" applyBorder="1" applyAlignment="1">
      <alignment horizontal="right" vertical="center"/>
    </xf>
    <xf numFmtId="0" fontId="15" fillId="0" borderId="6" xfId="0" applyFont="1" applyBorder="1" applyAlignment="1">
      <alignment horizontal="left" vertical="top" wrapText="1"/>
    </xf>
    <xf numFmtId="0" fontId="15" fillId="0" borderId="8"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5" xfId="0" applyFont="1" applyFill="1" applyBorder="1" applyAlignment="1">
      <alignment horizontal="right" vertical="center"/>
    </xf>
    <xf numFmtId="0" fontId="23" fillId="0" borderId="0" xfId="0" applyFont="1" applyFill="1" applyAlignment="1">
      <alignment wrapText="1"/>
    </xf>
    <xf numFmtId="0" fontId="23" fillId="0" borderId="0" xfId="0" applyFont="1" applyAlignment="1">
      <alignment wrapText="1"/>
    </xf>
    <xf numFmtId="0" fontId="15" fillId="0" borderId="2" xfId="0" applyFont="1" applyFill="1" applyBorder="1" applyAlignment="1">
      <alignment horizontal="right" vertical="center"/>
    </xf>
    <xf numFmtId="169" fontId="15" fillId="0" borderId="6" xfId="0" applyNumberFormat="1" applyFont="1" applyFill="1" applyBorder="1" applyAlignment="1">
      <alignment horizontal="right" vertical="center"/>
    </xf>
    <xf numFmtId="0" fontId="15" fillId="0" borderId="7" xfId="0" applyFont="1" applyBorder="1" applyAlignment="1">
      <alignment horizontal="left" vertical="top" wrapText="1"/>
    </xf>
    <xf numFmtId="0" fontId="15" fillId="0" borderId="1" xfId="0" applyFont="1" applyBorder="1" applyAlignment="1">
      <alignment horizontal="right" vertical="center"/>
    </xf>
    <xf numFmtId="0" fontId="7" fillId="0" borderId="0" xfId="0" applyFont="1" applyAlignment="1">
      <alignment horizontal="left" vertical="center" indent="3"/>
    </xf>
    <xf numFmtId="2" fontId="15" fillId="0" borderId="1" xfId="0" applyNumberFormat="1" applyFont="1" applyBorder="1" applyAlignment="1">
      <alignment horizontal="left" vertical="top" wrapText="1"/>
    </xf>
    <xf numFmtId="169" fontId="15" fillId="0" borderId="3" xfId="0" applyNumberFormat="1" applyFont="1" applyFill="1" applyBorder="1" applyAlignment="1">
      <alignment horizontal="right" vertical="center"/>
    </xf>
    <xf numFmtId="2" fontId="15" fillId="0" borderId="1" xfId="0" applyNumberFormat="1" applyFont="1" applyFill="1" applyBorder="1" applyAlignment="1">
      <alignment horizontal="left" vertical="top" wrapText="1"/>
    </xf>
    <xf numFmtId="0" fontId="7" fillId="0" borderId="0" xfId="0" applyFont="1" applyAlignment="1">
      <alignment vertical="center"/>
    </xf>
    <xf numFmtId="0" fontId="7" fillId="2" borderId="0" xfId="0" applyFont="1" applyFill="1"/>
    <xf numFmtId="0" fontId="7" fillId="0" borderId="0" xfId="0" applyFont="1" applyAlignment="1">
      <alignment horizontal="left" vertical="center"/>
    </xf>
    <xf numFmtId="2" fontId="15" fillId="0" borderId="1" xfId="0" applyNumberFormat="1" applyFont="1" applyFill="1" applyBorder="1" applyAlignment="1">
      <alignment horizontal="left" vertical="center" wrapText="1"/>
    </xf>
    <xf numFmtId="0" fontId="7" fillId="0" borderId="1" xfId="0" applyFont="1" applyBorder="1" applyAlignment="1">
      <alignment horizontal="left" vertical="center" indent="3"/>
    </xf>
    <xf numFmtId="0" fontId="7" fillId="0" borderId="1" xfId="0" quotePrefix="1" applyFont="1" applyBorder="1" applyAlignment="1">
      <alignment horizontal="left" vertical="center" indent="3"/>
    </xf>
    <xf numFmtId="0" fontId="7" fillId="0" borderId="1" xfId="0" quotePrefix="1" applyFont="1" applyBorder="1" applyAlignment="1">
      <alignment horizontal="left" vertical="center" wrapText="1" indent="3"/>
    </xf>
    <xf numFmtId="0" fontId="7" fillId="0" borderId="1" xfId="0" applyFont="1" applyFill="1" applyBorder="1" applyAlignment="1">
      <alignment horizontal="left" vertical="center" wrapText="1" indent="3"/>
    </xf>
    <xf numFmtId="169" fontId="22" fillId="4" borderId="7" xfId="0" applyNumberFormat="1" applyFont="1" applyFill="1" applyBorder="1" applyAlignment="1">
      <alignment horizontal="right" vertical="center"/>
    </xf>
    <xf numFmtId="169" fontId="22" fillId="4" borderId="6" xfId="0" applyNumberFormat="1" applyFont="1" applyFill="1" applyBorder="1" applyAlignment="1">
      <alignment horizontal="right" vertical="center"/>
    </xf>
    <xf numFmtId="0" fontId="7" fillId="0" borderId="0" xfId="0" applyFont="1" applyFill="1"/>
    <xf numFmtId="0" fontId="7" fillId="0" borderId="1" xfId="0" applyFont="1" applyBorder="1" applyAlignment="1">
      <alignment vertical="top" wrapText="1"/>
    </xf>
    <xf numFmtId="0" fontId="7" fillId="0" borderId="1" xfId="0" applyFont="1" applyBorder="1" applyAlignment="1">
      <alignment vertical="top"/>
    </xf>
    <xf numFmtId="0" fontId="23" fillId="0" borderId="0" xfId="0" applyFont="1" applyFill="1" applyAlignment="1">
      <alignment vertical="top" wrapText="1"/>
    </xf>
    <xf numFmtId="0" fontId="23" fillId="0" borderId="0" xfId="0" applyFont="1" applyAlignment="1">
      <alignment vertical="top" wrapText="1"/>
    </xf>
    <xf numFmtId="170" fontId="7" fillId="0" borderId="0" xfId="0" applyNumberFormat="1" applyFont="1" applyFill="1"/>
    <xf numFmtId="0" fontId="15" fillId="0" borderId="1" xfId="0" applyFont="1" applyFill="1" applyBorder="1" applyAlignment="1">
      <alignment horizontal="left" vertical="top" wrapText="1"/>
    </xf>
    <xf numFmtId="0" fontId="7" fillId="0" borderId="15" xfId="0" applyFont="1" applyBorder="1"/>
    <xf numFmtId="0" fontId="7" fillId="0" borderId="14" xfId="0" applyFont="1" applyBorder="1"/>
    <xf numFmtId="0" fontId="7" fillId="0" borderId="15" xfId="0" applyFont="1" applyBorder="1" applyAlignment="1">
      <alignment horizontal="left" vertical="center" indent="3"/>
    </xf>
    <xf numFmtId="0" fontId="7" fillId="0" borderId="14" xfId="0" applyFont="1" applyBorder="1" applyAlignment="1">
      <alignment horizontal="left" vertical="center" indent="3"/>
    </xf>
    <xf numFmtId="2" fontId="27" fillId="4" borderId="6" xfId="0" applyNumberFormat="1" applyFont="1" applyFill="1" applyBorder="1" applyAlignment="1">
      <alignment horizontal="left" vertical="center" wrapText="1"/>
    </xf>
    <xf numFmtId="169" fontId="15" fillId="0" borderId="5" xfId="0" applyNumberFormat="1" applyFont="1" applyFill="1" applyBorder="1" applyAlignment="1">
      <alignment horizontal="right" vertical="center"/>
    </xf>
    <xf numFmtId="169" fontId="9" fillId="0" borderId="2" xfId="0" applyNumberFormat="1" applyFont="1" applyFill="1" applyBorder="1" applyAlignment="1">
      <alignment horizontal="right" vertical="center"/>
    </xf>
    <xf numFmtId="169" fontId="9" fillId="0" borderId="7" xfId="0" applyNumberFormat="1" applyFont="1" applyFill="1" applyBorder="1" applyAlignment="1">
      <alignment horizontal="right" vertical="center"/>
    </xf>
    <xf numFmtId="169" fontId="9" fillId="0" borderId="5" xfId="0" applyNumberFormat="1" applyFont="1" applyFill="1" applyBorder="1" applyAlignment="1">
      <alignment horizontal="right" vertical="center"/>
    </xf>
    <xf numFmtId="0" fontId="16" fillId="4" borderId="1" xfId="0" applyFont="1" applyFill="1" applyBorder="1" applyAlignment="1">
      <alignment horizontal="left" vertical="center" indent="3"/>
    </xf>
    <xf numFmtId="169" fontId="22" fillId="4" borderId="2" xfId="0" applyNumberFormat="1" applyFont="1" applyFill="1" applyBorder="1" applyAlignment="1">
      <alignment horizontal="right" vertical="center"/>
    </xf>
    <xf numFmtId="169" fontId="22" fillId="4" borderId="5" xfId="0" applyNumberFormat="1" applyFont="1" applyFill="1" applyBorder="1" applyAlignment="1">
      <alignment horizontal="right" vertical="center"/>
    </xf>
    <xf numFmtId="0" fontId="15" fillId="0" borderId="1" xfId="0" applyFont="1" applyFill="1" applyBorder="1" applyAlignment="1">
      <alignment horizontal="right" vertical="center" wrapText="1"/>
    </xf>
    <xf numFmtId="0" fontId="15" fillId="0" borderId="7" xfId="0" applyFont="1" applyFill="1" applyBorder="1" applyAlignment="1">
      <alignment horizontal="right" vertical="center" wrapText="1"/>
    </xf>
    <xf numFmtId="169" fontId="15" fillId="0" borderId="2" xfId="0" applyNumberFormat="1" applyFont="1" applyFill="1" applyBorder="1" applyAlignment="1">
      <alignment horizontal="right" vertical="center"/>
    </xf>
    <xf numFmtId="170" fontId="15" fillId="0" borderId="1" xfId="0" applyNumberFormat="1" applyFont="1" applyFill="1" applyBorder="1" applyAlignment="1">
      <alignment horizontal="right" vertical="center" wrapText="1"/>
    </xf>
    <xf numFmtId="170" fontId="15" fillId="0" borderId="7" xfId="0" applyNumberFormat="1" applyFont="1" applyFill="1" applyBorder="1" applyAlignment="1">
      <alignment horizontal="right" vertical="center" wrapText="1"/>
    </xf>
    <xf numFmtId="0" fontId="26" fillId="0" borderId="6" xfId="0" applyFont="1" applyBorder="1" applyAlignment="1">
      <alignment vertical="top" wrapText="1"/>
    </xf>
    <xf numFmtId="0" fontId="7" fillId="0" borderId="6" xfId="0" applyFont="1" applyFill="1" applyBorder="1" applyAlignment="1">
      <alignment horizontal="left" vertical="top" wrapText="1" indent="2"/>
    </xf>
    <xf numFmtId="0" fontId="7" fillId="0" borderId="6" xfId="0" applyFont="1" applyBorder="1" applyAlignment="1">
      <alignment vertical="top" wrapText="1"/>
    </xf>
    <xf numFmtId="0" fontId="7" fillId="0" borderId="6" xfId="0" applyFont="1" applyBorder="1" applyAlignment="1">
      <alignment vertical="top"/>
    </xf>
    <xf numFmtId="0" fontId="7" fillId="0" borderId="5" xfId="0" applyFont="1" applyBorder="1" applyAlignment="1">
      <alignment horizontal="left"/>
    </xf>
    <xf numFmtId="0" fontId="7" fillId="0" borderId="1" xfId="0" applyFont="1" applyBorder="1" applyAlignment="1">
      <alignment vertical="center" wrapText="1"/>
    </xf>
    <xf numFmtId="0" fontId="26"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indent="2"/>
    </xf>
    <xf numFmtId="2" fontId="22" fillId="4" borderId="1" xfId="0" applyNumberFormat="1" applyFont="1" applyFill="1" applyBorder="1" applyAlignment="1">
      <alignment horizontal="left" vertical="center" wrapText="1"/>
    </xf>
    <xf numFmtId="0" fontId="7" fillId="0" borderId="6" xfId="0" applyFont="1" applyFill="1" applyBorder="1" applyAlignment="1">
      <alignment vertical="center" wrapText="1"/>
    </xf>
    <xf numFmtId="0" fontId="0" fillId="0" borderId="0" xfId="0" applyFill="1"/>
    <xf numFmtId="0" fontId="18" fillId="0" borderId="0" xfId="0" applyFont="1" applyFill="1"/>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0" fillId="0" borderId="0" xfId="0" applyAlignment="1">
      <alignment wrapText="1"/>
    </xf>
    <xf numFmtId="169" fontId="0" fillId="0" borderId="0" xfId="0" applyNumberFormat="1"/>
    <xf numFmtId="0" fontId="15" fillId="0" borderId="1" xfId="0" applyFont="1" applyBorder="1" applyAlignment="1">
      <alignment horizontal="left" vertical="top"/>
    </xf>
    <xf numFmtId="169" fontId="15" fillId="0" borderId="1" xfId="1" applyNumberFormat="1" applyFont="1" applyFill="1" applyBorder="1" applyAlignment="1">
      <alignment horizontal="right" vertical="center"/>
    </xf>
    <xf numFmtId="169" fontId="15" fillId="0" borderId="7" xfId="1" applyNumberFormat="1" applyFont="1" applyFill="1" applyBorder="1" applyAlignment="1">
      <alignment horizontal="right" vertical="center"/>
    </xf>
    <xf numFmtId="169" fontId="15" fillId="0" borderId="6" xfId="1" applyNumberFormat="1" applyFont="1" applyFill="1" applyBorder="1" applyAlignment="1">
      <alignment horizontal="right" vertical="center"/>
    </xf>
    <xf numFmtId="4" fontId="0" fillId="0" borderId="0" xfId="0" applyNumberFormat="1"/>
    <xf numFmtId="170" fontId="31" fillId="0" borderId="0" xfId="0" applyNumberFormat="1" applyFont="1"/>
    <xf numFmtId="170" fontId="31" fillId="0" borderId="0" xfId="0" applyNumberFormat="1" applyFont="1" applyFill="1"/>
    <xf numFmtId="170" fontId="0" fillId="0" borderId="0" xfId="0" applyNumberFormat="1"/>
    <xf numFmtId="170" fontId="0" fillId="0" borderId="0" xfId="0" applyNumberFormat="1" applyFill="1"/>
    <xf numFmtId="0" fontId="7" fillId="0" borderId="15" xfId="0" applyFont="1" applyBorder="1" applyAlignment="1">
      <alignment vertical="top"/>
    </xf>
    <xf numFmtId="0" fontId="7" fillId="0" borderId="14" xfId="0" applyFont="1" applyBorder="1" applyAlignment="1">
      <alignment vertical="top"/>
    </xf>
    <xf numFmtId="169" fontId="15" fillId="0" borderId="1" xfId="0" applyNumberFormat="1" applyFont="1" applyFill="1" applyBorder="1" applyAlignment="1">
      <alignment horizontal="right" vertical="center" wrapText="1"/>
    </xf>
    <xf numFmtId="0" fontId="5" fillId="0" borderId="15" xfId="0" applyFont="1" applyBorder="1" applyAlignment="1">
      <alignment horizontal="left" vertical="top"/>
    </xf>
    <xf numFmtId="0" fontId="5" fillId="0" borderId="14" xfId="0" applyFont="1" applyBorder="1" applyAlignment="1">
      <alignment horizontal="left" vertical="top"/>
    </xf>
    <xf numFmtId="0" fontId="5" fillId="0" borderId="1" xfId="0" quotePrefix="1" applyFont="1" applyBorder="1" applyAlignment="1">
      <alignment horizontal="left" vertical="center" indent="3"/>
    </xf>
    <xf numFmtId="0" fontId="5" fillId="0" borderId="1" xfId="0" applyFont="1" applyBorder="1" applyAlignment="1">
      <alignment horizontal="left" vertical="center" indent="3"/>
    </xf>
    <xf numFmtId="169" fontId="15" fillId="0" borderId="6" xfId="0" applyNumberFormat="1" applyFont="1" applyFill="1" applyBorder="1" applyAlignment="1">
      <alignment horizontal="right" vertical="center" wrapText="1"/>
    </xf>
    <xf numFmtId="169" fontId="15" fillId="0" borderId="7" xfId="0" applyNumberFormat="1" applyFont="1" applyFill="1" applyBorder="1" applyAlignment="1">
      <alignment horizontal="right" vertical="center" wrapText="1"/>
    </xf>
    <xf numFmtId="0" fontId="23" fillId="0" borderId="0" xfId="0" applyFont="1" applyFill="1" applyAlignment="1">
      <alignment horizontal="left" vertical="top" wrapText="1"/>
    </xf>
    <xf numFmtId="169" fontId="15" fillId="0" borderId="0" xfId="0" applyNumberFormat="1" applyFont="1" applyFill="1" applyBorder="1" applyAlignment="1">
      <alignment horizontal="right" vertical="center"/>
    </xf>
    <xf numFmtId="0" fontId="7" fillId="0" borderId="8" xfId="0" applyFont="1" applyFill="1" applyBorder="1" applyAlignment="1">
      <alignment vertical="top" wrapText="1"/>
    </xf>
    <xf numFmtId="0" fontId="7" fillId="0" borderId="8" xfId="0" applyFont="1" applyBorder="1" applyAlignment="1">
      <alignment vertical="top"/>
    </xf>
    <xf numFmtId="0" fontId="5" fillId="0" borderId="0" xfId="0" applyFont="1" applyFill="1" applyBorder="1"/>
    <xf numFmtId="0" fontId="6" fillId="0" borderId="0" xfId="0" applyFont="1" applyFill="1" applyBorder="1"/>
    <xf numFmtId="0" fontId="7" fillId="0" borderId="0" xfId="0" applyFont="1" applyFill="1" applyBorder="1"/>
    <xf numFmtId="170" fontId="7" fillId="0" borderId="6" xfId="0" applyNumberFormat="1" applyFont="1" applyFill="1" applyBorder="1" applyAlignment="1">
      <alignment vertical="center" wrapText="1"/>
    </xf>
    <xf numFmtId="169" fontId="7" fillId="0" borderId="6" xfId="0" applyNumberFormat="1" applyFont="1" applyFill="1" applyBorder="1" applyAlignment="1">
      <alignment vertical="center" wrapText="1"/>
    </xf>
    <xf numFmtId="169" fontId="7" fillId="0" borderId="6" xfId="0" applyNumberFormat="1" applyFont="1" applyFill="1" applyBorder="1" applyAlignment="1">
      <alignment horizontal="right" vertical="center" wrapText="1"/>
    </xf>
    <xf numFmtId="169" fontId="7" fillId="0" borderId="7" xfId="0" applyNumberFormat="1" applyFont="1" applyFill="1" applyBorder="1" applyAlignment="1">
      <alignment vertical="center" wrapText="1"/>
    </xf>
    <xf numFmtId="169" fontId="7" fillId="0" borderId="1" xfId="0" applyNumberFormat="1" applyFont="1" applyBorder="1" applyAlignment="1">
      <alignment horizontal="right" vertical="center" wrapText="1"/>
    </xf>
    <xf numFmtId="169" fontId="7" fillId="0" borderId="8" xfId="0" applyNumberFormat="1" applyFont="1" applyBorder="1" applyAlignment="1">
      <alignment horizontal="right" vertical="center" wrapText="1"/>
    </xf>
    <xf numFmtId="169" fontId="8" fillId="4" borderId="6" xfId="0" applyNumberFormat="1" applyFont="1" applyFill="1" applyBorder="1" applyAlignment="1">
      <alignment horizontal="right" vertical="center" wrapText="1"/>
    </xf>
    <xf numFmtId="0" fontId="7" fillId="0" borderId="8" xfId="0" applyFont="1" applyFill="1" applyBorder="1" applyAlignment="1">
      <alignment vertical="center" wrapText="1"/>
    </xf>
    <xf numFmtId="169" fontId="7" fillId="0" borderId="1" xfId="0" applyNumberFormat="1" applyFont="1" applyFill="1" applyBorder="1" applyAlignment="1">
      <alignment horizontal="right" vertical="center" wrapText="1"/>
    </xf>
    <xf numFmtId="169" fontId="7" fillId="0" borderId="7" xfId="0" applyNumberFormat="1" applyFont="1" applyFill="1" applyBorder="1" applyAlignment="1">
      <alignment horizontal="right" vertical="center" wrapText="1"/>
    </xf>
    <xf numFmtId="0" fontId="7" fillId="0" borderId="7" xfId="0" applyFont="1" applyFill="1" applyBorder="1" applyAlignment="1">
      <alignment vertical="center" wrapText="1"/>
    </xf>
    <xf numFmtId="1" fontId="7" fillId="0" borderId="1" xfId="0" applyNumberFormat="1" applyFont="1" applyFill="1" applyBorder="1" applyAlignment="1">
      <alignment vertical="center" wrapText="1"/>
    </xf>
    <xf numFmtId="170" fontId="15" fillId="0" borderId="2" xfId="0" applyNumberFormat="1" applyFont="1" applyFill="1" applyBorder="1" applyAlignment="1">
      <alignment horizontal="right" vertical="center"/>
    </xf>
    <xf numFmtId="170" fontId="15" fillId="0" borderId="7" xfId="0" applyNumberFormat="1" applyFont="1" applyFill="1" applyBorder="1" applyAlignment="1">
      <alignment horizontal="right" vertical="center"/>
    </xf>
    <xf numFmtId="170" fontId="15" fillId="0" borderId="5" xfId="0" applyNumberFormat="1" applyFont="1" applyFill="1" applyBorder="1" applyAlignment="1">
      <alignment horizontal="right" vertical="center"/>
    </xf>
    <xf numFmtId="0" fontId="16" fillId="0" borderId="5" xfId="0" applyFont="1" applyBorder="1" applyAlignment="1">
      <alignment horizontal="left"/>
    </xf>
    <xf numFmtId="0" fontId="16" fillId="0" borderId="4" xfId="0" applyFont="1" applyBorder="1" applyAlignment="1">
      <alignment horizontal="left"/>
    </xf>
    <xf numFmtId="169" fontId="7" fillId="0" borderId="8" xfId="0" applyNumberFormat="1" applyFont="1" applyFill="1" applyBorder="1" applyAlignment="1">
      <alignment vertical="center" wrapText="1"/>
    </xf>
    <xf numFmtId="169" fontId="7" fillId="0" borderId="8" xfId="0" applyNumberFormat="1" applyFont="1" applyFill="1" applyBorder="1" applyAlignment="1">
      <alignment horizontal="right" vertical="center" wrapText="1"/>
    </xf>
    <xf numFmtId="170" fontId="7" fillId="0" borderId="8" xfId="0" applyNumberFormat="1" applyFont="1" applyFill="1" applyBorder="1" applyAlignment="1">
      <alignment vertical="center" wrapText="1"/>
    </xf>
    <xf numFmtId="169" fontId="8" fillId="4" borderId="8" xfId="0" applyNumberFormat="1" applyFont="1" applyFill="1" applyBorder="1" applyAlignment="1">
      <alignment horizontal="right" vertical="center" wrapText="1"/>
    </xf>
    <xf numFmtId="3" fontId="0" fillId="0" borderId="0" xfId="0" applyNumberFormat="1"/>
    <xf numFmtId="0" fontId="15" fillId="0" borderId="4" xfId="0" applyFont="1" applyFill="1" applyBorder="1" applyAlignment="1">
      <alignment horizontal="right" vertical="center"/>
    </xf>
    <xf numFmtId="169" fontId="9" fillId="0" borderId="4" xfId="0" applyNumberFormat="1" applyFont="1" applyFill="1" applyBorder="1" applyAlignment="1">
      <alignment horizontal="right" vertical="center"/>
    </xf>
    <xf numFmtId="170" fontId="15" fillId="0" borderId="4" xfId="0" applyNumberFormat="1" applyFont="1" applyFill="1" applyBorder="1" applyAlignment="1">
      <alignment horizontal="right" vertical="center"/>
    </xf>
    <xf numFmtId="169" fontId="15" fillId="0" borderId="4" xfId="0" applyNumberFormat="1" applyFont="1" applyFill="1" applyBorder="1" applyAlignment="1">
      <alignment horizontal="right" vertical="center"/>
    </xf>
    <xf numFmtId="169" fontId="22" fillId="4" borderId="4" xfId="0" applyNumberFormat="1" applyFont="1" applyFill="1" applyBorder="1" applyAlignment="1">
      <alignment horizontal="right" vertical="center"/>
    </xf>
    <xf numFmtId="0" fontId="15" fillId="0" borderId="7" xfId="0" applyFont="1" applyFill="1" applyBorder="1" applyAlignment="1">
      <alignment horizontal="left" vertical="top" wrapText="1"/>
    </xf>
    <xf numFmtId="0" fontId="15" fillId="0" borderId="6" xfId="0" applyFont="1" applyFill="1" applyBorder="1" applyAlignment="1">
      <alignment horizontal="right" vertical="center" wrapText="1"/>
    </xf>
    <xf numFmtId="169" fontId="19" fillId="0" borderId="0" xfId="0" applyNumberFormat="1" applyFont="1"/>
    <xf numFmtId="169" fontId="23" fillId="0" borderId="0" xfId="0" applyNumberFormat="1" applyFont="1" applyFill="1" applyAlignment="1">
      <alignment wrapText="1"/>
    </xf>
    <xf numFmtId="169" fontId="24" fillId="0" borderId="0" xfId="0" applyNumberFormat="1" applyFont="1" applyFill="1" applyBorder="1" applyAlignment="1">
      <alignment horizontal="left" vertical="center"/>
    </xf>
    <xf numFmtId="0" fontId="16" fillId="0" borderId="69" xfId="0" applyFont="1" applyFill="1" applyBorder="1" applyAlignment="1">
      <alignment horizontal="left"/>
    </xf>
    <xf numFmtId="0" fontId="7" fillId="0" borderId="70" xfId="0" applyFont="1" applyFill="1" applyBorder="1" applyAlignment="1">
      <alignment horizontal="left"/>
    </xf>
    <xf numFmtId="0" fontId="16" fillId="0" borderId="71" xfId="0" applyFont="1" applyFill="1" applyBorder="1" applyAlignment="1">
      <alignment horizontal="left"/>
    </xf>
    <xf numFmtId="0" fontId="7" fillId="0" borderId="71" xfId="0" applyFont="1" applyFill="1" applyBorder="1" applyAlignment="1">
      <alignment horizontal="left"/>
    </xf>
    <xf numFmtId="0" fontId="7" fillId="0" borderId="72" xfId="0" applyFont="1" applyFill="1" applyBorder="1" applyAlignment="1">
      <alignment vertical="top" wrapText="1"/>
    </xf>
    <xf numFmtId="0" fontId="7" fillId="0" borderId="73" xfId="0" applyFont="1" applyFill="1" applyBorder="1" applyAlignment="1">
      <alignment vertical="top" wrapText="1"/>
    </xf>
    <xf numFmtId="0" fontId="7" fillId="0" borderId="74" xfId="0" applyFont="1" applyFill="1" applyBorder="1" applyAlignment="1">
      <alignment vertical="top" wrapText="1"/>
    </xf>
    <xf numFmtId="169" fontId="15" fillId="0" borderId="75" xfId="0" applyNumberFormat="1" applyFont="1" applyFill="1" applyBorder="1" applyAlignment="1">
      <alignment horizontal="right" vertical="center"/>
    </xf>
    <xf numFmtId="169" fontId="15" fillId="0" borderId="76" xfId="0" applyNumberFormat="1" applyFont="1" applyFill="1" applyBorder="1" applyAlignment="1">
      <alignment horizontal="right" vertical="center"/>
    </xf>
    <xf numFmtId="0" fontId="7" fillId="0" borderId="0" xfId="0" applyFont="1" applyBorder="1" applyAlignment="1">
      <alignment horizontal="right"/>
    </xf>
    <xf numFmtId="0" fontId="18" fillId="0" borderId="0" xfId="0" applyFont="1" applyBorder="1"/>
    <xf numFmtId="0" fontId="7" fillId="0" borderId="0" xfId="0" applyFont="1" applyBorder="1"/>
    <xf numFmtId="0" fontId="7" fillId="0" borderId="77" xfId="0" applyFont="1" applyBorder="1" applyAlignment="1">
      <alignment horizontal="left" vertical="center"/>
    </xf>
    <xf numFmtId="0" fontId="7" fillId="0" borderId="78" xfId="0" applyFont="1" applyBorder="1" applyAlignment="1">
      <alignment horizontal="left" vertical="center"/>
    </xf>
    <xf numFmtId="0" fontId="15" fillId="0" borderId="79" xfId="0" applyFont="1" applyBorder="1" applyAlignment="1">
      <alignment horizontal="left" vertical="top" wrapText="1"/>
    </xf>
    <xf numFmtId="0" fontId="15" fillId="0" borderId="80" xfId="0" applyFont="1" applyBorder="1" applyAlignment="1">
      <alignment horizontal="left" vertical="top" wrapText="1"/>
    </xf>
    <xf numFmtId="0" fontId="15" fillId="0" borderId="80" xfId="0" applyFont="1" applyBorder="1"/>
    <xf numFmtId="2" fontId="27" fillId="4" borderId="80" xfId="0" applyNumberFormat="1" applyFont="1" applyFill="1" applyBorder="1" applyAlignment="1">
      <alignment horizontal="left" vertical="top" wrapText="1"/>
    </xf>
    <xf numFmtId="0" fontId="15" fillId="0" borderId="80" xfId="0" applyFont="1" applyFill="1" applyBorder="1" applyAlignment="1">
      <alignment horizontal="left" vertical="top" wrapText="1"/>
    </xf>
    <xf numFmtId="0" fontId="15" fillId="0" borderId="80" xfId="0" applyFont="1" applyBorder="1" applyAlignment="1">
      <alignment horizontal="left" vertical="center" wrapText="1"/>
    </xf>
    <xf numFmtId="2" fontId="15" fillId="0" borderId="80" xfId="0" applyNumberFormat="1" applyFont="1" applyFill="1" applyBorder="1" applyAlignment="1">
      <alignment horizontal="left" vertical="center" wrapText="1"/>
    </xf>
    <xf numFmtId="0" fontId="15" fillId="0" borderId="81" xfId="0" applyFont="1" applyBorder="1" applyAlignment="1">
      <alignment horizontal="left" vertical="center" wrapText="1"/>
    </xf>
    <xf numFmtId="169" fontId="15" fillId="0" borderId="15" xfId="0" applyNumberFormat="1" applyFont="1" applyFill="1" applyBorder="1" applyAlignment="1">
      <alignment horizontal="right" vertical="center"/>
    </xf>
    <xf numFmtId="169" fontId="15" fillId="0" borderId="82" xfId="0" applyNumberFormat="1" applyFont="1" applyFill="1" applyBorder="1" applyAlignment="1">
      <alignment horizontal="right" vertical="center"/>
    </xf>
    <xf numFmtId="0" fontId="7" fillId="0" borderId="10" xfId="0" applyFont="1" applyFill="1" applyBorder="1"/>
    <xf numFmtId="169" fontId="15" fillId="0" borderId="53" xfId="0" applyNumberFormat="1" applyFont="1" applyFill="1" applyBorder="1" applyAlignment="1">
      <alignment horizontal="right" vertical="center"/>
    </xf>
    <xf numFmtId="169" fontId="24" fillId="0" borderId="53" xfId="0" applyNumberFormat="1" applyFont="1" applyFill="1" applyBorder="1" applyAlignment="1">
      <alignment horizontal="left" vertical="center"/>
    </xf>
    <xf numFmtId="0" fontId="7" fillId="0" borderId="83" xfId="0" applyFont="1" applyFill="1" applyBorder="1"/>
    <xf numFmtId="169" fontId="15" fillId="0" borderId="74" xfId="0" applyNumberFormat="1" applyFont="1" applyFill="1" applyBorder="1" applyAlignment="1">
      <alignment horizontal="center" vertical="center" wrapText="1"/>
    </xf>
    <xf numFmtId="169" fontId="15" fillId="0" borderId="73" xfId="0" applyNumberFormat="1" applyFont="1" applyFill="1" applyBorder="1" applyAlignment="1">
      <alignment horizontal="center" vertical="center" wrapText="1"/>
    </xf>
    <xf numFmtId="0" fontId="15" fillId="0" borderId="6" xfId="0" applyFont="1" applyFill="1" applyBorder="1" applyAlignment="1">
      <alignment horizontal="left" vertical="top" wrapText="1"/>
    </xf>
    <xf numFmtId="170" fontId="15" fillId="0" borderId="6" xfId="0" applyNumberFormat="1" applyFont="1" applyFill="1" applyBorder="1" applyAlignment="1">
      <alignment horizontal="right" vertical="center" wrapText="1"/>
    </xf>
    <xf numFmtId="0" fontId="15" fillId="0" borderId="6" xfId="0" applyFont="1" applyBorder="1" applyAlignment="1">
      <alignment horizontal="right" vertical="center"/>
    </xf>
    <xf numFmtId="169" fontId="15" fillId="0" borderId="85" xfId="0" applyNumberFormat="1" applyFont="1" applyFill="1" applyBorder="1" applyAlignment="1">
      <alignment horizontal="center" vertical="center" wrapText="1"/>
    </xf>
    <xf numFmtId="0" fontId="7" fillId="0" borderId="86" xfId="0" applyFont="1" applyBorder="1" applyAlignment="1">
      <alignment horizontal="left" vertical="center" indent="3"/>
    </xf>
    <xf numFmtId="0" fontId="7" fillId="0" borderId="87" xfId="0" applyFont="1" applyBorder="1"/>
    <xf numFmtId="0" fontId="7" fillId="0" borderId="8" xfId="0" quotePrefix="1" applyFont="1" applyBorder="1" applyAlignment="1">
      <alignment horizontal="left" vertical="center" indent="3"/>
    </xf>
    <xf numFmtId="0" fontId="7" fillId="0" borderId="8" xfId="0" applyFont="1" applyBorder="1" applyAlignment="1">
      <alignment horizontal="left" vertical="center" indent="3"/>
    </xf>
    <xf numFmtId="0" fontId="15" fillId="0" borderId="7" xfId="0" applyFont="1" applyBorder="1"/>
    <xf numFmtId="0" fontId="16" fillId="4" borderId="8" xfId="0" applyFont="1" applyFill="1" applyBorder="1" applyAlignment="1">
      <alignment horizontal="left" vertical="center" indent="3"/>
    </xf>
    <xf numFmtId="2" fontId="22" fillId="4" borderId="7" xfId="0" applyNumberFormat="1" applyFont="1" applyFill="1" applyBorder="1" applyAlignment="1">
      <alignment horizontal="left" vertical="top" wrapText="1"/>
    </xf>
    <xf numFmtId="0" fontId="15" fillId="0" borderId="7" xfId="0" applyFont="1" applyBorder="1" applyAlignment="1">
      <alignment horizontal="left" vertical="center" wrapText="1"/>
    </xf>
    <xf numFmtId="0" fontId="15" fillId="0" borderId="7" xfId="0" applyFont="1" applyFill="1" applyBorder="1" applyAlignment="1">
      <alignment horizontal="left" vertical="center" wrapText="1"/>
    </xf>
    <xf numFmtId="0" fontId="7" fillId="0" borderId="8" xfId="0" quotePrefix="1" applyFont="1" applyFill="1" applyBorder="1" applyAlignment="1">
      <alignment horizontal="left" vertical="center" indent="3"/>
    </xf>
    <xf numFmtId="0" fontId="7" fillId="0" borderId="8" xfId="0" applyFont="1" applyFill="1" applyBorder="1" applyAlignment="1">
      <alignment horizontal="left" vertical="center" indent="3"/>
    </xf>
    <xf numFmtId="0" fontId="7" fillId="0" borderId="72" xfId="0" applyFont="1" applyBorder="1" applyAlignment="1">
      <alignment horizontal="left" vertical="center" indent="3"/>
    </xf>
    <xf numFmtId="0" fontId="7" fillId="0" borderId="73" xfId="0" applyFont="1" applyBorder="1" applyAlignment="1">
      <alignment vertical="center"/>
    </xf>
    <xf numFmtId="169" fontId="15" fillId="0" borderId="14" xfId="0" applyNumberFormat="1" applyFont="1" applyFill="1" applyBorder="1" applyAlignment="1">
      <alignment horizontal="right" vertical="center"/>
    </xf>
    <xf numFmtId="0" fontId="8" fillId="0" borderId="69" xfId="0" applyFont="1" applyFill="1" applyBorder="1" applyAlignment="1">
      <alignment horizontal="left"/>
    </xf>
    <xf numFmtId="0" fontId="8" fillId="0" borderId="88" xfId="0" applyFont="1" applyFill="1" applyBorder="1" applyAlignment="1">
      <alignment horizontal="left"/>
    </xf>
    <xf numFmtId="0" fontId="8" fillId="0" borderId="84" xfId="0" applyFont="1" applyFill="1" applyBorder="1" applyAlignment="1">
      <alignment horizontal="left"/>
    </xf>
    <xf numFmtId="0" fontId="8" fillId="0" borderId="71" xfId="0" applyFont="1" applyFill="1" applyBorder="1" applyAlignment="1">
      <alignment horizontal="left"/>
    </xf>
    <xf numFmtId="0" fontId="21" fillId="0" borderId="70" xfId="0" applyFont="1" applyFill="1" applyBorder="1" applyAlignment="1">
      <alignment horizontal="left"/>
    </xf>
    <xf numFmtId="0" fontId="7" fillId="0" borderId="0" xfId="0" applyFont="1" applyFill="1" applyBorder="1" applyAlignment="1">
      <alignment horizontal="left" vertical="center"/>
    </xf>
    <xf numFmtId="170" fontId="15" fillId="0" borderId="6" xfId="0" applyNumberFormat="1" applyFont="1" applyFill="1" applyBorder="1" applyAlignment="1">
      <alignment horizontal="right" vertical="center"/>
    </xf>
    <xf numFmtId="2" fontId="15" fillId="0" borderId="80" xfId="0" applyNumberFormat="1" applyFont="1" applyBorder="1" applyAlignment="1">
      <alignment horizontal="left" vertical="center" wrapText="1"/>
    </xf>
    <xf numFmtId="2" fontId="15" fillId="0" borderId="80" xfId="0" applyNumberFormat="1" applyFont="1" applyBorder="1" applyAlignment="1">
      <alignment horizontal="left" vertical="center" wrapText="1" indent="1"/>
    </xf>
    <xf numFmtId="2" fontId="15" fillId="0" borderId="80" xfId="0" applyNumberFormat="1" applyFont="1" applyFill="1" applyBorder="1" applyAlignment="1">
      <alignment horizontal="left" vertical="center" wrapText="1" indent="1"/>
    </xf>
    <xf numFmtId="0" fontId="8" fillId="0" borderId="70" xfId="0" applyFont="1" applyFill="1" applyBorder="1" applyAlignment="1">
      <alignment horizontal="left"/>
    </xf>
    <xf numFmtId="0" fontId="7" fillId="0" borderId="90" xfId="0" applyFont="1" applyBorder="1" applyAlignment="1">
      <alignment horizontal="left" vertical="center" indent="3"/>
    </xf>
    <xf numFmtId="0" fontId="7" fillId="0" borderId="91" xfId="0" applyFont="1" applyBorder="1"/>
    <xf numFmtId="0" fontId="7" fillId="0" borderId="75" xfId="0" quotePrefix="1" applyFont="1" applyBorder="1" applyAlignment="1">
      <alignment horizontal="left" vertical="center" indent="3"/>
    </xf>
    <xf numFmtId="2" fontId="15" fillId="0" borderId="7" xfId="0" applyNumberFormat="1" applyFont="1" applyBorder="1" applyAlignment="1">
      <alignment horizontal="left" vertical="center" wrapText="1"/>
    </xf>
    <xf numFmtId="0" fontId="7" fillId="0" borderId="8" xfId="0" applyFont="1" applyBorder="1" applyAlignment="1">
      <alignment horizontal="left" vertical="center" wrapText="1" indent="3"/>
    </xf>
    <xf numFmtId="2" fontId="15" fillId="0" borderId="7" xfId="0" applyNumberFormat="1" applyFont="1" applyFill="1" applyBorder="1" applyAlignment="1">
      <alignment horizontal="left" vertical="center" wrapText="1"/>
    </xf>
    <xf numFmtId="0" fontId="7" fillId="0" borderId="8" xfId="0" quotePrefix="1" applyFont="1" applyBorder="1" applyAlignment="1">
      <alignment horizontal="left" vertical="center" wrapText="1" indent="3"/>
    </xf>
    <xf numFmtId="0" fontId="16" fillId="0" borderId="4" xfId="0" applyFont="1" applyFill="1" applyBorder="1" applyAlignment="1">
      <alignment horizontal="left"/>
    </xf>
    <xf numFmtId="0" fontId="15" fillId="0" borderId="76" xfId="0" applyFont="1" applyBorder="1" applyAlignment="1">
      <alignment horizontal="left" vertical="top" wrapText="1"/>
    </xf>
    <xf numFmtId="170" fontId="15" fillId="0" borderId="8" xfId="0" applyNumberFormat="1" applyFont="1" applyFill="1" applyBorder="1" applyAlignment="1">
      <alignment horizontal="right" vertical="center"/>
    </xf>
    <xf numFmtId="169" fontId="5" fillId="0" borderId="0" xfId="0" applyNumberFormat="1" applyFont="1" applyFill="1" applyBorder="1"/>
    <xf numFmtId="0" fontId="15" fillId="0" borderId="80" xfId="0" applyFont="1" applyFill="1" applyBorder="1" applyAlignment="1">
      <alignment horizontal="left" vertical="center" wrapText="1"/>
    </xf>
    <xf numFmtId="0" fontId="17" fillId="0" borderId="0" xfId="0" applyFont="1" applyBorder="1"/>
    <xf numFmtId="0" fontId="19" fillId="0" borderId="0" xfId="0" applyFont="1" applyBorder="1"/>
    <xf numFmtId="0" fontId="7" fillId="0" borderId="53" xfId="0" applyFont="1" applyBorder="1"/>
    <xf numFmtId="0" fontId="5" fillId="0" borderId="53" xfId="0" applyFont="1" applyFill="1" applyBorder="1"/>
    <xf numFmtId="0" fontId="7" fillId="0" borderId="53" xfId="0" applyFont="1" applyFill="1" applyBorder="1"/>
    <xf numFmtId="169" fontId="15" fillId="0" borderId="92" xfId="0" applyNumberFormat="1" applyFont="1" applyFill="1" applyBorder="1" applyAlignment="1">
      <alignment horizontal="right" vertical="center"/>
    </xf>
    <xf numFmtId="169" fontId="26" fillId="0" borderId="6" xfId="0" applyNumberFormat="1" applyFont="1" applyFill="1" applyBorder="1" applyAlignment="1">
      <alignment horizontal="right" vertical="center" wrapText="1"/>
    </xf>
    <xf numFmtId="0" fontId="7" fillId="0" borderId="6" xfId="0" applyFont="1" applyFill="1" applyBorder="1" applyAlignment="1">
      <alignment vertical="top"/>
    </xf>
    <xf numFmtId="169" fontId="26" fillId="0" borderId="8" xfId="0" applyNumberFormat="1" applyFont="1" applyFill="1" applyBorder="1" applyAlignment="1">
      <alignment horizontal="right" vertical="center" wrapText="1"/>
    </xf>
    <xf numFmtId="0" fontId="7" fillId="0" borderId="8" xfId="0" applyFont="1" applyFill="1" applyBorder="1" applyAlignment="1">
      <alignment horizontal="left" vertical="center" wrapText="1" indent="3"/>
    </xf>
    <xf numFmtId="169" fontId="15" fillId="0" borderId="13" xfId="0" applyNumberFormat="1" applyFont="1" applyFill="1" applyBorder="1" applyAlignment="1">
      <alignment horizontal="right" vertical="center" wrapText="1"/>
    </xf>
    <xf numFmtId="169" fontId="15" fillId="0" borderId="14" xfId="0" applyNumberFormat="1" applyFont="1" applyFill="1" applyBorder="1" applyAlignment="1">
      <alignment horizontal="right" vertical="center" wrapText="1"/>
    </xf>
    <xf numFmtId="169" fontId="15" fillId="0" borderId="76" xfId="0" applyNumberFormat="1" applyFont="1" applyFill="1" applyBorder="1" applyAlignment="1">
      <alignment horizontal="right" vertical="center" wrapText="1"/>
    </xf>
    <xf numFmtId="169" fontId="15" fillId="0" borderId="13" xfId="0" applyNumberFormat="1" applyFont="1" applyFill="1" applyBorder="1" applyAlignment="1">
      <alignment horizontal="right" vertical="center"/>
    </xf>
    <xf numFmtId="169" fontId="15" fillId="0" borderId="12" xfId="0" applyNumberFormat="1" applyFont="1" applyFill="1" applyBorder="1" applyAlignment="1">
      <alignment horizontal="right" vertical="center"/>
    </xf>
    <xf numFmtId="170" fontId="15" fillId="0" borderId="2" xfId="0" applyNumberFormat="1" applyFont="1" applyFill="1" applyBorder="1" applyAlignment="1">
      <alignment horizontal="right" vertical="center" wrapText="1"/>
    </xf>
    <xf numFmtId="170" fontId="15" fillId="0" borderId="4"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xf>
    <xf numFmtId="4" fontId="15" fillId="0" borderId="7" xfId="0" applyNumberFormat="1" applyFont="1" applyFill="1" applyBorder="1" applyAlignment="1">
      <alignment horizontal="right" vertical="center"/>
    </xf>
    <xf numFmtId="4" fontId="15" fillId="0" borderId="5" xfId="0" applyNumberFormat="1" applyFont="1" applyFill="1" applyBorder="1" applyAlignment="1">
      <alignment horizontal="right" vertical="center"/>
    </xf>
    <xf numFmtId="4" fontId="15" fillId="0" borderId="2" xfId="0" applyNumberFormat="1" applyFont="1" applyFill="1" applyBorder="1" applyAlignment="1">
      <alignment horizontal="right" vertical="center"/>
    </xf>
    <xf numFmtId="4" fontId="15" fillId="0" borderId="8" xfId="0" applyNumberFormat="1" applyFont="1" applyFill="1" applyBorder="1" applyAlignment="1">
      <alignment horizontal="right" vertical="center"/>
    </xf>
    <xf numFmtId="1" fontId="15" fillId="0" borderId="6" xfId="0" applyNumberFormat="1" applyFont="1" applyFill="1" applyBorder="1" applyAlignment="1">
      <alignment horizontal="right" vertical="center" wrapText="1"/>
    </xf>
    <xf numFmtId="170" fontId="15" fillId="0" borderId="8" xfId="0" applyNumberFormat="1" applyFont="1" applyFill="1" applyBorder="1" applyAlignment="1">
      <alignment horizontal="right" vertical="center" wrapText="1"/>
    </xf>
    <xf numFmtId="169" fontId="15" fillId="0" borderId="2" xfId="0" applyNumberFormat="1" applyFont="1" applyFill="1" applyBorder="1" applyAlignment="1">
      <alignment horizontal="right" vertical="center" wrapText="1"/>
    </xf>
    <xf numFmtId="0" fontId="16" fillId="4" borderId="72" xfId="0" applyFont="1" applyFill="1" applyBorder="1" applyAlignment="1">
      <alignment horizontal="left" vertical="center" wrapText="1" indent="3"/>
    </xf>
    <xf numFmtId="2" fontId="22" fillId="4" borderId="73" xfId="0" applyNumberFormat="1" applyFont="1" applyFill="1" applyBorder="1" applyAlignment="1">
      <alignment horizontal="left" vertical="center" wrapText="1"/>
    </xf>
    <xf numFmtId="169" fontId="15" fillId="4" borderId="72" xfId="0" applyNumberFormat="1" applyFont="1" applyFill="1" applyBorder="1" applyAlignment="1">
      <alignment horizontal="right" vertical="center"/>
    </xf>
    <xf numFmtId="169" fontId="22" fillId="4" borderId="74" xfId="0" applyNumberFormat="1" applyFont="1" applyFill="1" applyBorder="1" applyAlignment="1">
      <alignment horizontal="right" vertical="center"/>
    </xf>
    <xf numFmtId="169" fontId="22" fillId="4" borderId="73" xfId="0" applyNumberFormat="1" applyFont="1" applyFill="1" applyBorder="1" applyAlignment="1">
      <alignment horizontal="right" vertical="center"/>
    </xf>
    <xf numFmtId="169" fontId="22" fillId="4" borderId="85" xfId="0" applyNumberFormat="1" applyFont="1" applyFill="1" applyBorder="1" applyAlignment="1">
      <alignment horizontal="right" vertical="center"/>
    </xf>
    <xf numFmtId="169" fontId="22" fillId="4" borderId="94" xfId="0" applyNumberFormat="1" applyFont="1" applyFill="1" applyBorder="1" applyAlignment="1">
      <alignment horizontal="right" vertical="center"/>
    </xf>
    <xf numFmtId="169" fontId="22" fillId="4" borderId="95" xfId="0" applyNumberFormat="1" applyFont="1" applyFill="1" applyBorder="1" applyAlignment="1">
      <alignment horizontal="right" vertical="center"/>
    </xf>
    <xf numFmtId="2" fontId="27" fillId="4" borderId="81" xfId="0" applyNumberFormat="1" applyFont="1" applyFill="1" applyBorder="1" applyAlignment="1">
      <alignment horizontal="left" vertical="center" wrapText="1"/>
    </xf>
    <xf numFmtId="0" fontId="3" fillId="0" borderId="0" xfId="782"/>
    <xf numFmtId="2" fontId="3" fillId="0" borderId="0" xfId="782" applyNumberFormat="1"/>
    <xf numFmtId="4" fontId="253" fillId="0" borderId="96" xfId="782" applyNumberFormat="1" applyFont="1" applyBorder="1" applyAlignment="1">
      <alignment horizontal="right" vertical="center" wrapText="1"/>
    </xf>
    <xf numFmtId="4" fontId="253" fillId="0" borderId="97" xfId="782" applyNumberFormat="1" applyFont="1" applyBorder="1" applyAlignment="1">
      <alignment horizontal="right" vertical="center" wrapText="1"/>
    </xf>
    <xf numFmtId="4" fontId="253" fillId="0" borderId="78" xfId="782" applyNumberFormat="1" applyFont="1" applyBorder="1" applyAlignment="1">
      <alignment horizontal="right" vertical="center" wrapText="1"/>
    </xf>
    <xf numFmtId="4" fontId="253" fillId="0" borderId="83" xfId="782" applyNumberFormat="1" applyFont="1" applyBorder="1" applyAlignment="1">
      <alignment horizontal="right" vertical="center" wrapText="1"/>
    </xf>
    <xf numFmtId="4" fontId="253" fillId="4" borderId="83" xfId="782" applyNumberFormat="1" applyFont="1" applyFill="1" applyBorder="1" applyAlignment="1">
      <alignment horizontal="right" vertical="center" wrapText="1"/>
    </xf>
    <xf numFmtId="4" fontId="3" fillId="0" borderId="0" xfId="782" applyNumberFormat="1"/>
    <xf numFmtId="4" fontId="3" fillId="134" borderId="0" xfId="782" applyNumberFormat="1" applyFill="1"/>
    <xf numFmtId="0" fontId="3" fillId="0" borderId="0" xfId="782" applyFill="1"/>
    <xf numFmtId="4" fontId="3" fillId="0" borderId="0" xfId="782" applyNumberFormat="1" applyFill="1"/>
    <xf numFmtId="3" fontId="15" fillId="0" borderId="7" xfId="0" applyNumberFormat="1" applyFont="1" applyFill="1" applyBorder="1" applyAlignment="1">
      <alignment horizontal="right" vertical="center"/>
    </xf>
    <xf numFmtId="169" fontId="7" fillId="0" borderId="0" xfId="0" applyNumberFormat="1" applyFont="1" applyFill="1" applyBorder="1"/>
    <xf numFmtId="0" fontId="7" fillId="0" borderId="75" xfId="0" applyFont="1" applyBorder="1" applyAlignment="1">
      <alignment horizontal="left" vertical="center" indent="3"/>
    </xf>
    <xf numFmtId="0" fontId="15" fillId="0" borderId="76" xfId="0" applyFont="1" applyBorder="1" applyAlignment="1">
      <alignment horizontal="left" vertical="center" wrapText="1"/>
    </xf>
    <xf numFmtId="169" fontId="24" fillId="0" borderId="98" xfId="0" applyNumberFormat="1" applyFont="1" applyFill="1" applyBorder="1" applyAlignment="1">
      <alignment horizontal="left" vertical="center"/>
    </xf>
    <xf numFmtId="0" fontId="15" fillId="0" borderId="89" xfId="0" applyFont="1" applyBorder="1" applyAlignment="1">
      <alignment horizontal="left" vertical="center" wrapText="1"/>
    </xf>
    <xf numFmtId="0" fontId="7" fillId="0" borderId="15" xfId="0" applyFont="1" applyBorder="1" applyAlignment="1">
      <alignment horizontal="left" vertical="top"/>
    </xf>
    <xf numFmtId="0" fontId="15" fillId="0" borderId="1" xfId="0" applyFont="1" applyBorder="1" applyAlignment="1">
      <alignment horizontal="left" vertical="center" wrapText="1"/>
    </xf>
    <xf numFmtId="0" fontId="7" fillId="0" borderId="0" xfId="0" applyFont="1" applyFill="1" applyBorder="1" applyAlignment="1">
      <alignment horizontal="right" vertical="center"/>
    </xf>
    <xf numFmtId="0" fontId="7" fillId="0" borderId="92" xfId="0" applyFont="1" applyFill="1" applyBorder="1" applyAlignment="1">
      <alignment vertical="top" wrapText="1"/>
    </xf>
    <xf numFmtId="0" fontId="7" fillId="0" borderId="15" xfId="0" applyFont="1" applyFill="1" applyBorder="1" applyAlignment="1">
      <alignment vertical="top" wrapText="1"/>
    </xf>
    <xf numFmtId="0" fontId="7" fillId="0" borderId="82" xfId="0" applyFont="1" applyFill="1" applyBorder="1" applyAlignment="1">
      <alignment vertical="top" wrapText="1"/>
    </xf>
    <xf numFmtId="0" fontId="7" fillId="0" borderId="104" xfId="0" applyFont="1" applyBorder="1" applyAlignment="1">
      <alignment horizontal="left" vertical="center"/>
    </xf>
    <xf numFmtId="169" fontId="7" fillId="0" borderId="93" xfId="0" applyNumberFormat="1" applyFont="1" applyFill="1" applyBorder="1" applyAlignment="1">
      <alignment vertical="top" wrapText="1"/>
    </xf>
    <xf numFmtId="169" fontId="7" fillId="0" borderId="105" xfId="0" applyNumberFormat="1" applyFont="1" applyFill="1" applyBorder="1" applyAlignment="1">
      <alignment vertical="top" wrapText="1"/>
    </xf>
    <xf numFmtId="169" fontId="7" fillId="0" borderId="84" xfId="0" applyNumberFormat="1" applyFont="1" applyFill="1" applyBorder="1" applyAlignment="1">
      <alignment vertical="top" wrapText="1"/>
    </xf>
    <xf numFmtId="169" fontId="7" fillId="0" borderId="106" xfId="0" applyNumberFormat="1" applyFont="1" applyFill="1" applyBorder="1" applyAlignment="1">
      <alignment vertical="top" wrapText="1"/>
    </xf>
    <xf numFmtId="169" fontId="7" fillId="0" borderId="70" xfId="0" applyNumberFormat="1" applyFont="1" applyFill="1" applyBorder="1" applyAlignment="1">
      <alignment vertical="top" wrapText="1"/>
    </xf>
    <xf numFmtId="169" fontId="7" fillId="0" borderId="88" xfId="0" applyNumberFormat="1" applyFont="1" applyFill="1" applyBorder="1" applyAlignment="1">
      <alignment vertical="top" wrapText="1"/>
    </xf>
    <xf numFmtId="0" fontId="7" fillId="0" borderId="79" xfId="0" applyFont="1" applyBorder="1" applyAlignment="1">
      <alignment horizontal="left" vertical="center"/>
    </xf>
    <xf numFmtId="0" fontId="7" fillId="2" borderId="72" xfId="0" applyFont="1" applyFill="1" applyBorder="1" applyAlignment="1">
      <alignment horizontal="left" vertical="center" indent="3"/>
    </xf>
    <xf numFmtId="0" fontId="15" fillId="2" borderId="73" xfId="0" applyFont="1" applyFill="1" applyBorder="1" applyAlignment="1">
      <alignment horizontal="left" vertical="top" wrapText="1"/>
    </xf>
    <xf numFmtId="169" fontId="24" fillId="2" borderId="53" xfId="0" applyNumberFormat="1" applyFont="1" applyFill="1" applyBorder="1" applyAlignment="1">
      <alignment horizontal="left" vertical="center"/>
    </xf>
    <xf numFmtId="169" fontId="15" fillId="2" borderId="53" xfId="0" applyNumberFormat="1" applyFont="1" applyFill="1" applyBorder="1" applyAlignment="1">
      <alignment horizontal="right" vertical="center"/>
    </xf>
    <xf numFmtId="169" fontId="15" fillId="2" borderId="95" xfId="0" applyNumberFormat="1" applyFont="1" applyFill="1" applyBorder="1" applyAlignment="1">
      <alignment horizontal="right" vertical="center"/>
    </xf>
    <xf numFmtId="169" fontId="15" fillId="2" borderId="99" xfId="0" applyNumberFormat="1" applyFont="1" applyFill="1" applyBorder="1" applyAlignment="1">
      <alignment horizontal="right" vertical="center"/>
    </xf>
    <xf numFmtId="169" fontId="15" fillId="2" borderId="73" xfId="0" applyNumberFormat="1" applyFont="1" applyFill="1" applyBorder="1" applyAlignment="1">
      <alignment horizontal="right" vertical="center"/>
    </xf>
    <xf numFmtId="169" fontId="15" fillId="2" borderId="100" xfId="0" applyNumberFormat="1" applyFont="1" applyFill="1" applyBorder="1" applyAlignment="1">
      <alignment horizontal="right" vertical="center"/>
    </xf>
    <xf numFmtId="2" fontId="15" fillId="2" borderId="81" xfId="0" applyNumberFormat="1" applyFont="1" applyFill="1" applyBorder="1" applyAlignment="1">
      <alignment horizontal="left" vertical="center" wrapText="1"/>
    </xf>
    <xf numFmtId="1" fontId="7" fillId="0" borderId="7" xfId="0" applyNumberFormat="1" applyFont="1" applyFill="1" applyBorder="1" applyAlignment="1">
      <alignment vertical="center" wrapText="1"/>
    </xf>
    <xf numFmtId="0" fontId="7" fillId="0" borderId="85" xfId="0" applyFont="1" applyFill="1" applyBorder="1" applyAlignment="1">
      <alignment vertical="top" wrapText="1"/>
    </xf>
    <xf numFmtId="169" fontId="15" fillId="135" borderId="6" xfId="0" applyNumberFormat="1" applyFont="1" applyFill="1" applyBorder="1" applyAlignment="1">
      <alignment horizontal="right" vertical="center"/>
    </xf>
    <xf numFmtId="169" fontId="9" fillId="0" borderId="8" xfId="0" applyNumberFormat="1" applyFont="1" applyFill="1" applyBorder="1" applyAlignment="1">
      <alignment horizontal="right" vertical="center"/>
    </xf>
    <xf numFmtId="1" fontId="15" fillId="0" borderId="8" xfId="0" applyNumberFormat="1" applyFont="1" applyFill="1" applyBorder="1" applyAlignment="1">
      <alignment horizontal="right" vertical="center"/>
    </xf>
    <xf numFmtId="1" fontId="15" fillId="0" borderId="7" xfId="0" applyNumberFormat="1" applyFont="1" applyFill="1" applyBorder="1" applyAlignment="1">
      <alignment horizontal="right" vertical="center"/>
    </xf>
    <xf numFmtId="169" fontId="22" fillId="4" borderId="8" xfId="0" applyNumberFormat="1" applyFont="1" applyFill="1" applyBorder="1" applyAlignment="1">
      <alignment horizontal="right" vertical="center"/>
    </xf>
    <xf numFmtId="169" fontId="15" fillId="2" borderId="72" xfId="0" applyNumberFormat="1" applyFont="1" applyFill="1" applyBorder="1" applyAlignment="1">
      <alignment horizontal="right" vertical="center"/>
    </xf>
    <xf numFmtId="0" fontId="15" fillId="0" borderId="2" xfId="0" applyFont="1" applyFill="1" applyBorder="1" applyAlignment="1">
      <alignment horizontal="right" vertical="center" wrapText="1"/>
    </xf>
    <xf numFmtId="0" fontId="15" fillId="0" borderId="8" xfId="0" applyFont="1" applyFill="1" applyBorder="1" applyAlignment="1">
      <alignment horizontal="right" vertical="center" wrapText="1"/>
    </xf>
    <xf numFmtId="0" fontId="15" fillId="0" borderId="7" xfId="0" applyFont="1" applyFill="1" applyBorder="1" applyAlignment="1">
      <alignment horizontal="left" vertical="center" wrapText="1" indent="1"/>
    </xf>
    <xf numFmtId="0" fontId="15" fillId="0" borderId="80" xfId="0" applyFont="1" applyFill="1" applyBorder="1" applyAlignment="1">
      <alignment horizontal="left" vertical="center" wrapText="1" indent="1"/>
    </xf>
    <xf numFmtId="169" fontId="24" fillId="0" borderId="9" xfId="0" applyNumberFormat="1" applyFont="1" applyFill="1" applyBorder="1" applyAlignment="1">
      <alignment horizontal="left" vertical="center"/>
    </xf>
    <xf numFmtId="169" fontId="15" fillId="0" borderId="9" xfId="0" applyNumberFormat="1" applyFont="1" applyFill="1" applyBorder="1" applyAlignment="1">
      <alignment horizontal="right" vertical="center"/>
    </xf>
    <xf numFmtId="169" fontId="22" fillId="4" borderId="72" xfId="0" applyNumberFormat="1" applyFont="1" applyFill="1" applyBorder="1" applyAlignment="1">
      <alignment horizontal="right" vertical="center"/>
    </xf>
    <xf numFmtId="0" fontId="254" fillId="0" borderId="0" xfId="1406" applyNumberFormat="1" applyFont="1" applyFill="1" applyBorder="1" applyAlignment="1"/>
    <xf numFmtId="0" fontId="250" fillId="0" borderId="0" xfId="1406"/>
    <xf numFmtId="254" fontId="254" fillId="0" borderId="0" xfId="1406" applyNumberFormat="1" applyFont="1" applyFill="1" applyBorder="1" applyAlignment="1"/>
    <xf numFmtId="0" fontId="254" fillId="3" borderId="107" xfId="1406" applyNumberFormat="1" applyFont="1" applyFill="1" applyBorder="1" applyAlignment="1"/>
    <xf numFmtId="169" fontId="254" fillId="0" borderId="107" xfId="1406" applyNumberFormat="1" applyFont="1" applyFill="1" applyBorder="1" applyAlignment="1"/>
    <xf numFmtId="169" fontId="255" fillId="0" borderId="107" xfId="1406" applyNumberFormat="1" applyFont="1" applyFill="1" applyBorder="1" applyAlignment="1"/>
    <xf numFmtId="0" fontId="255" fillId="136" borderId="0" xfId="1406" applyNumberFormat="1" applyFont="1" applyFill="1" applyBorder="1" applyAlignment="1"/>
    <xf numFmtId="169" fontId="256" fillId="136" borderId="0" xfId="1406" applyNumberFormat="1" applyFont="1" applyFill="1"/>
    <xf numFmtId="0" fontId="2" fillId="0" borderId="0" xfId="782" applyFont="1"/>
    <xf numFmtId="2" fontId="3" fillId="0" borderId="0" xfId="782" applyNumberFormat="1" applyFill="1"/>
    <xf numFmtId="2" fontId="3" fillId="136" borderId="0" xfId="782" applyNumberFormat="1" applyFill="1"/>
    <xf numFmtId="0" fontId="26" fillId="0" borderId="0" xfId="0" applyFont="1" applyFill="1" applyBorder="1"/>
    <xf numFmtId="0" fontId="7" fillId="0" borderId="53" xfId="0" applyFont="1" applyFill="1" applyBorder="1" applyAlignment="1">
      <alignment horizontal="left" vertical="center" indent="3"/>
    </xf>
    <xf numFmtId="0" fontId="7" fillId="0" borderId="86" xfId="0" applyFont="1" applyFill="1" applyBorder="1" applyAlignment="1">
      <alignment horizontal="left" vertical="center" indent="3"/>
    </xf>
    <xf numFmtId="0" fontId="7" fillId="0" borderId="87" xfId="0" applyFont="1" applyFill="1" applyBorder="1"/>
    <xf numFmtId="0" fontId="7" fillId="0" borderId="102" xfId="0" applyFont="1" applyFill="1" applyBorder="1" applyAlignment="1">
      <alignment horizontal="left" vertical="center" indent="3"/>
    </xf>
    <xf numFmtId="0" fontId="7" fillId="0" borderId="103" xfId="0" applyFont="1" applyFill="1" applyBorder="1"/>
    <xf numFmtId="0" fontId="7" fillId="0" borderId="101" xfId="0" applyFont="1" applyFill="1" applyBorder="1" applyAlignment="1">
      <alignment vertical="top" wrapText="1"/>
    </xf>
    <xf numFmtId="0" fontId="7" fillId="0" borderId="93" xfId="0" quotePrefix="1" applyFont="1" applyFill="1" applyBorder="1" applyAlignment="1">
      <alignment horizontal="left" vertical="center" indent="3"/>
    </xf>
    <xf numFmtId="2" fontId="15" fillId="0" borderId="84" xfId="0" applyNumberFormat="1" applyFont="1" applyFill="1" applyBorder="1" applyAlignment="1">
      <alignment horizontal="left" vertical="center" wrapText="1"/>
    </xf>
    <xf numFmtId="0" fontId="16" fillId="0" borderId="69" xfId="0" applyFont="1" applyBorder="1" applyAlignment="1">
      <alignment horizontal="left"/>
    </xf>
    <xf numFmtId="0" fontId="7" fillId="0" borderId="71" xfId="0" applyFont="1" applyBorder="1"/>
    <xf numFmtId="0" fontId="7" fillId="0" borderId="70" xfId="0" applyFont="1" applyBorder="1" applyAlignment="1">
      <alignment horizontal="left"/>
    </xf>
    <xf numFmtId="169" fontId="7" fillId="0" borderId="7" xfId="0" applyNumberFormat="1" applyFont="1" applyBorder="1" applyAlignment="1">
      <alignment horizontal="right" vertical="center" wrapText="1"/>
    </xf>
    <xf numFmtId="169" fontId="26" fillId="0" borderId="3" xfId="0" applyNumberFormat="1" applyFont="1" applyFill="1" applyBorder="1" applyAlignment="1">
      <alignment horizontal="right" vertical="center" wrapText="1"/>
    </xf>
    <xf numFmtId="169" fontId="7" fillId="0" borderId="3" xfId="0" applyNumberFormat="1" applyFont="1" applyFill="1" applyBorder="1" applyAlignment="1">
      <alignment vertical="center" wrapText="1"/>
    </xf>
    <xf numFmtId="169" fontId="7" fillId="0" borderId="3" xfId="0" applyNumberFormat="1" applyFont="1" applyFill="1" applyBorder="1" applyAlignment="1">
      <alignment horizontal="right" vertical="center" wrapText="1"/>
    </xf>
    <xf numFmtId="0" fontId="7" fillId="0" borderId="3" xfId="0" applyFont="1" applyFill="1" applyBorder="1" applyAlignment="1">
      <alignment vertical="center" wrapText="1"/>
    </xf>
    <xf numFmtId="1" fontId="7" fillId="0" borderId="8" xfId="0" applyNumberFormat="1" applyFont="1" applyFill="1" applyBorder="1" applyAlignment="1">
      <alignment vertical="center" wrapText="1"/>
    </xf>
    <xf numFmtId="170" fontId="7" fillId="0" borderId="3" xfId="0" applyNumberFormat="1" applyFont="1" applyFill="1" applyBorder="1" applyAlignment="1">
      <alignment vertical="center" wrapText="1"/>
    </xf>
    <xf numFmtId="0" fontId="7" fillId="0" borderId="8" xfId="0" applyFont="1" applyFill="1" applyBorder="1" applyAlignment="1">
      <alignment vertical="top"/>
    </xf>
    <xf numFmtId="0" fontId="7" fillId="0" borderId="3" xfId="0" applyFont="1" applyBorder="1" applyAlignment="1">
      <alignment vertical="top"/>
    </xf>
    <xf numFmtId="169" fontId="8" fillId="4" borderId="72" xfId="0" applyNumberFormat="1" applyFont="1" applyFill="1" applyBorder="1" applyAlignment="1">
      <alignment horizontal="right" vertical="center" wrapText="1"/>
    </xf>
    <xf numFmtId="169" fontId="8" fillId="4" borderId="85" xfId="0" applyNumberFormat="1" applyFont="1" applyFill="1" applyBorder="1" applyAlignment="1">
      <alignment horizontal="right" vertical="center" wrapText="1"/>
    </xf>
    <xf numFmtId="169" fontId="8" fillId="4" borderId="94" xfId="0" applyNumberFormat="1" applyFont="1" applyFill="1" applyBorder="1" applyAlignment="1">
      <alignment horizontal="right" vertical="center" wrapText="1"/>
    </xf>
    <xf numFmtId="0" fontId="21" fillId="0" borderId="71" xfId="0" applyFont="1" applyFill="1" applyBorder="1" applyAlignment="1">
      <alignment horizontal="left"/>
    </xf>
    <xf numFmtId="169" fontId="15" fillId="0" borderId="8" xfId="0" applyNumberFormat="1" applyFont="1" applyFill="1" applyBorder="1" applyAlignment="1">
      <alignment horizontal="right" vertical="center" wrapText="1"/>
    </xf>
    <xf numFmtId="169" fontId="15" fillId="0" borderId="3" xfId="1" applyNumberFormat="1" applyFont="1" applyFill="1" applyBorder="1" applyAlignment="1">
      <alignment horizontal="right" vertical="center"/>
    </xf>
    <xf numFmtId="169" fontId="15" fillId="0" borderId="72" xfId="0" applyNumberFormat="1" applyFont="1" applyFill="1" applyBorder="1" applyAlignment="1">
      <alignment horizontal="right" vertical="center" wrapText="1"/>
    </xf>
    <xf numFmtId="169" fontId="15" fillId="0" borderId="74" xfId="0" applyNumberFormat="1" applyFont="1" applyFill="1" applyBorder="1" applyAlignment="1">
      <alignment horizontal="right" vertical="center" wrapText="1"/>
    </xf>
    <xf numFmtId="169" fontId="15" fillId="0" borderId="73" xfId="0" applyNumberFormat="1" applyFont="1" applyFill="1" applyBorder="1" applyAlignment="1">
      <alignment horizontal="right" vertical="center" wrapText="1"/>
    </xf>
    <xf numFmtId="169" fontId="15" fillId="0" borderId="85" xfId="0" applyNumberFormat="1" applyFont="1" applyFill="1" applyBorder="1" applyAlignment="1">
      <alignment horizontal="right" vertical="center" wrapText="1"/>
    </xf>
    <xf numFmtId="0" fontId="7" fillId="0" borderId="5" xfId="0" applyFont="1" applyFill="1" applyBorder="1" applyAlignment="1">
      <alignment horizontal="left"/>
    </xf>
    <xf numFmtId="0" fontId="7" fillId="0" borderId="2" xfId="0" applyFont="1" applyFill="1" applyBorder="1" applyAlignment="1">
      <alignment vertical="top" wrapText="1"/>
    </xf>
    <xf numFmtId="169" fontId="15" fillId="0" borderId="5" xfId="1" applyNumberFormat="1" applyFont="1" applyFill="1" applyBorder="1" applyAlignment="1">
      <alignment horizontal="right" vertical="center"/>
    </xf>
    <xf numFmtId="169" fontId="15" fillId="0" borderId="8" xfId="1" applyNumberFormat="1" applyFont="1" applyFill="1" applyBorder="1" applyAlignment="1">
      <alignment horizontal="right" vertical="center"/>
    </xf>
    <xf numFmtId="4" fontId="15" fillId="0" borderId="6" xfId="0" applyNumberFormat="1" applyFont="1" applyFill="1" applyBorder="1" applyAlignment="1">
      <alignment horizontal="right" vertical="center"/>
    </xf>
    <xf numFmtId="169" fontId="7" fillId="0" borderId="0" xfId="0" applyNumberFormat="1" applyFont="1" applyFill="1" applyBorder="1" applyAlignment="1">
      <alignment horizontal="right"/>
    </xf>
    <xf numFmtId="169" fontId="15" fillId="0" borderId="11" xfId="0" applyNumberFormat="1" applyFont="1" applyFill="1" applyBorder="1" applyAlignment="1">
      <alignment horizontal="right" vertical="center"/>
    </xf>
    <xf numFmtId="169" fontId="15" fillId="136" borderId="8" xfId="0" applyNumberFormat="1" applyFont="1" applyFill="1" applyBorder="1" applyAlignment="1">
      <alignment horizontal="right" vertical="center"/>
    </xf>
    <xf numFmtId="169" fontId="15" fillId="0" borderId="73" xfId="0" applyNumberFormat="1" applyFont="1" applyFill="1" applyBorder="1" applyAlignment="1">
      <alignment horizontal="right" vertical="center"/>
    </xf>
    <xf numFmtId="169" fontId="15" fillId="0" borderId="100" xfId="0" applyNumberFormat="1" applyFont="1" applyFill="1" applyBorder="1" applyAlignment="1">
      <alignment horizontal="right" vertical="center"/>
    </xf>
    <xf numFmtId="169" fontId="15" fillId="0" borderId="95" xfId="0" applyNumberFormat="1" applyFont="1" applyFill="1" applyBorder="1" applyAlignment="1">
      <alignment horizontal="right" vertical="center"/>
    </xf>
    <xf numFmtId="0" fontId="8" fillId="0" borderId="105" xfId="0" applyFont="1" applyFill="1" applyBorder="1" applyAlignment="1">
      <alignment horizontal="left"/>
    </xf>
    <xf numFmtId="0" fontId="7" fillId="0" borderId="6" xfId="0" applyFont="1" applyFill="1" applyBorder="1" applyAlignment="1">
      <alignment vertical="top" wrapText="1"/>
    </xf>
    <xf numFmtId="0" fontId="8" fillId="0" borderId="1" xfId="0" applyFont="1" applyFill="1" applyBorder="1" applyAlignment="1">
      <alignment horizontal="left"/>
    </xf>
    <xf numFmtId="170" fontId="15" fillId="0" borderId="5" xfId="0" applyNumberFormat="1" applyFont="1" applyFill="1" applyBorder="1" applyAlignment="1">
      <alignment horizontal="right" vertical="center" wrapText="1"/>
    </xf>
    <xf numFmtId="170" fontId="7" fillId="0" borderId="1" xfId="0" applyNumberFormat="1" applyFont="1" applyFill="1" applyBorder="1" applyAlignment="1">
      <alignment horizontal="right" vertical="center" wrapText="1"/>
    </xf>
    <xf numFmtId="169" fontId="22" fillId="4" borderId="1" xfId="0" applyNumberFormat="1" applyFont="1" applyFill="1" applyBorder="1" applyAlignment="1">
      <alignment horizontal="right" vertical="center" wrapText="1"/>
    </xf>
    <xf numFmtId="169" fontId="15" fillId="0" borderId="101" xfId="0" applyNumberFormat="1" applyFont="1" applyFill="1" applyBorder="1" applyAlignment="1">
      <alignment horizontal="right" vertical="center"/>
    </xf>
    <xf numFmtId="169" fontId="15" fillId="0" borderId="108" xfId="0" applyNumberFormat="1" applyFont="1" applyFill="1" applyBorder="1" applyAlignment="1">
      <alignment horizontal="right" vertical="center"/>
    </xf>
    <xf numFmtId="169" fontId="15" fillId="2" borderId="109" xfId="0" applyNumberFormat="1" applyFont="1" applyFill="1" applyBorder="1" applyAlignment="1">
      <alignment horizontal="right" vertical="center"/>
    </xf>
    <xf numFmtId="169" fontId="7" fillId="0" borderId="6" xfId="0" applyNumberFormat="1" applyFont="1" applyBorder="1" applyAlignment="1">
      <alignment horizontal="right" vertical="center" wrapText="1"/>
    </xf>
    <xf numFmtId="169" fontId="7" fillId="0" borderId="1" xfId="0" applyNumberFormat="1" applyFont="1" applyFill="1" applyBorder="1" applyAlignment="1">
      <alignment vertical="center" wrapText="1"/>
    </xf>
    <xf numFmtId="170" fontId="7" fillId="0" borderId="0" xfId="0" applyNumberFormat="1" applyFont="1"/>
    <xf numFmtId="2" fontId="253" fillId="0" borderId="96" xfId="782" applyNumberFormat="1" applyFont="1" applyBorder="1"/>
    <xf numFmtId="0" fontId="1" fillId="0" borderId="0" xfId="782" applyFont="1"/>
    <xf numFmtId="4" fontId="253" fillId="0" borderId="96" xfId="782" applyNumberFormat="1" applyFont="1" applyBorder="1"/>
    <xf numFmtId="2" fontId="253" fillId="4" borderId="96" xfId="782" applyNumberFormat="1" applyFont="1" applyFill="1" applyBorder="1"/>
    <xf numFmtId="0" fontId="12" fillId="0" borderId="0" xfId="3" applyFont="1" applyFill="1" applyBorder="1" applyAlignment="1"/>
    <xf numFmtId="0" fontId="12" fillId="0" borderId="0" xfId="3" applyFont="1" applyFill="1" applyBorder="1" applyAlignment="1">
      <alignment horizontal="center" vertical="center"/>
    </xf>
    <xf numFmtId="170" fontId="13" fillId="0" borderId="0" xfId="3" applyNumberFormat="1" applyFill="1"/>
    <xf numFmtId="0" fontId="13" fillId="0" borderId="0" xfId="3" applyFill="1"/>
    <xf numFmtId="170" fontId="13" fillId="0" borderId="0" xfId="3" applyNumberFormat="1" applyFill="1" applyBorder="1"/>
    <xf numFmtId="0" fontId="12" fillId="0" borderId="0" xfId="3" applyFont="1" applyFill="1" applyBorder="1" applyAlignment="1">
      <alignment wrapText="1"/>
    </xf>
    <xf numFmtId="169" fontId="13" fillId="0" borderId="0" xfId="3" applyNumberFormat="1" applyFill="1"/>
    <xf numFmtId="0" fontId="12" fillId="0" borderId="0" xfId="3" applyFont="1" applyFill="1"/>
    <xf numFmtId="170" fontId="3" fillId="0" borderId="0" xfId="3" applyNumberFormat="1" applyFont="1" applyFill="1"/>
    <xf numFmtId="169" fontId="0" fillId="0" borderId="0" xfId="0" applyNumberFormat="1" applyFill="1"/>
    <xf numFmtId="0" fontId="12" fillId="0" borderId="0" xfId="3" applyFont="1" applyFill="1" applyBorder="1"/>
  </cellXfs>
  <cellStyles count="1412">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y of week" xfId="580"/>
    <cellStyle name="Data" xfId="576"/>
    <cellStyle name="Data 2" xfId="577"/>
    <cellStyle name="Date" xfId="578"/>
    <cellStyle name="Datum" xfId="579"/>
    <cellStyle name="DEM" xfId="581"/>
    <cellStyle name="EYColumnHeading" xfId="1409"/>
    <cellStyle name="EYtext" xfId="1410"/>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3" xfId="1411"/>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year" xfId="1388"/>
    <cellStyle name="Years" xfId="1389"/>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ey" xfId="748"/>
    <cellStyle name="Monétaire [0]_ARRIE00" xfId="744"/>
    <cellStyle name="Monétaire_ARRIE00" xfId="745"/>
    <cellStyle name="Monetario" xfId="746"/>
    <cellStyle name="Monetario0" xfId="747"/>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57" xfId="1406"/>
    <cellStyle name="Normal 58" xfId="1407"/>
    <cellStyle name="Normal 59" xfId="1408"/>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askaidrojošs teksts" xfId="940"/>
    <cellStyle name="Pārbaudes šūna" xfId="939"/>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'5.pielikuma 5.tabula'!$C$6:$K$6</c:f>
              <c:numCache>
                <c:formatCode>General</c:formatCode>
                <c:ptCount val="4"/>
                <c:pt idx="0">
                  <c:v>2018</c:v>
                </c:pt>
                <c:pt idx="1">
                  <c:v>2019</c:v>
                </c:pt>
                <c:pt idx="2">
                  <c:v>2020</c:v>
                </c:pt>
                <c:pt idx="3">
                  <c:v>2021</c:v>
                </c:pt>
              </c:numCache>
            </c:numRef>
          </c:cat>
          <c:val>
            <c:numRef>
              <c:f>'5.pielikuma 5.tabula'!$C$9:$K$9</c:f>
            </c:numRef>
          </c:val>
          <c:extLst>
            <c:ext xmlns:c16="http://schemas.microsoft.com/office/drawing/2014/chart" uri="{C3380CC4-5D6E-409C-BE32-E72D297353CC}">
              <c16:uniqueId val="{00000000-B464-4309-BBD0-53814450BAD9}"/>
            </c:ext>
          </c:extLst>
        </c:ser>
        <c:dLbls>
          <c:showLegendKey val="0"/>
          <c:showVal val="0"/>
          <c:showCatName val="0"/>
          <c:showSerName val="0"/>
          <c:showPercent val="0"/>
          <c:showBubbleSize val="0"/>
        </c:dLbls>
        <c:gapWidth val="300"/>
        <c:axId val="105548416"/>
        <c:axId val="105603456"/>
      </c:barChart>
      <c:lineChart>
        <c:grouping val="standard"/>
        <c:varyColors val="0"/>
        <c:ser>
          <c:idx val="0"/>
          <c:order val="0"/>
          <c:tx>
            <c:v>FDL noteiktais -0,5%</c:v>
          </c:tx>
          <c:spPr>
            <a:ln w="19050" cap="rnd">
              <a:solidFill>
                <a:schemeClr val="accent1"/>
              </a:solidFill>
              <a:round/>
            </a:ln>
            <a:effectLst/>
          </c:spPr>
          <c:marker>
            <c:symbol val="none"/>
          </c:marker>
          <c:cat>
            <c:numRef>
              <c:f>'5.pielikuma 5.tabula'!$C$6:$K$6</c:f>
              <c:numCache>
                <c:formatCode>General</c:formatCode>
                <c:ptCount val="4"/>
                <c:pt idx="0">
                  <c:v>2018</c:v>
                </c:pt>
                <c:pt idx="1">
                  <c:v>2019</c:v>
                </c:pt>
                <c:pt idx="2">
                  <c:v>2020</c:v>
                </c:pt>
                <c:pt idx="3">
                  <c:v>2021</c:v>
                </c:pt>
              </c:numCache>
            </c:numRef>
          </c:cat>
          <c:val>
            <c:numRef>
              <c:f>'5.pielikuma 5.tabula'!$C$7:$K$7</c:f>
              <c:numCache>
                <c:formatCode>#\ ##0.0</c:formatCode>
                <c:ptCount val="4"/>
                <c:pt idx="0">
                  <c:v>-0.5</c:v>
                </c:pt>
                <c:pt idx="1">
                  <c:v>-0.5</c:v>
                </c:pt>
                <c:pt idx="2">
                  <c:v>-0.5</c:v>
                </c:pt>
                <c:pt idx="3">
                  <c:v>-0.5</c:v>
                </c:pt>
              </c:numCache>
            </c:numRef>
          </c:val>
          <c:smooth val="0"/>
          <c:extLst>
            <c:ext xmlns:c16="http://schemas.microsoft.com/office/drawing/2014/chart" uri="{C3380CC4-5D6E-409C-BE32-E72D297353CC}">
              <c16:uniqueId val="{00000001-B464-4309-BBD0-53814450BAD9}"/>
            </c:ext>
          </c:extLst>
        </c:ser>
        <c:ser>
          <c:idx val="1"/>
          <c:order val="1"/>
          <c:tx>
            <c:v>Budžeta likumā noteiktās strukturālās bilances (prognozes)</c:v>
          </c:tx>
          <c:spPr>
            <a:ln w="19050" cap="rnd">
              <a:solidFill>
                <a:schemeClr val="accent2"/>
              </a:solidFill>
              <a:round/>
            </a:ln>
            <a:effectLst/>
          </c:spPr>
          <c:marker>
            <c:symbol val="none"/>
          </c:marker>
          <c:cat>
            <c:numRef>
              <c:f>'5.pielikuma 5.tabula'!$C$6:$K$6</c:f>
              <c:numCache>
                <c:formatCode>General</c:formatCode>
                <c:ptCount val="4"/>
                <c:pt idx="0">
                  <c:v>2018</c:v>
                </c:pt>
                <c:pt idx="1">
                  <c:v>2019</c:v>
                </c:pt>
                <c:pt idx="2">
                  <c:v>2020</c:v>
                </c:pt>
                <c:pt idx="3">
                  <c:v>2021</c:v>
                </c:pt>
              </c:numCache>
            </c:numRef>
          </c:cat>
          <c:val>
            <c:numRef>
              <c:f>'5.pielikuma 5.tabula'!$C$8:$K$8</c:f>
              <c:numCache>
                <c:formatCode>#\ ##0.0</c:formatCode>
                <c:ptCount val="4"/>
                <c:pt idx="0">
                  <c:v>-1.19</c:v>
                </c:pt>
                <c:pt idx="1">
                  <c:v>-0.83113734615576951</c:v>
                </c:pt>
                <c:pt idx="2">
                  <c:v>-0.42875634217479591</c:v>
                </c:pt>
                <c:pt idx="3">
                  <c:v>-0.5</c:v>
                </c:pt>
              </c:numCache>
            </c:numRef>
          </c:val>
          <c:smooth val="0"/>
          <c:extLst>
            <c:ext xmlns:c16="http://schemas.microsoft.com/office/drawing/2014/chart" uri="{C3380CC4-5D6E-409C-BE32-E72D297353CC}">
              <c16:uniqueId val="{00000002-B464-4309-BBD0-53814450BAD9}"/>
            </c:ext>
          </c:extLst>
        </c:ser>
        <c:dLbls>
          <c:showLegendKey val="0"/>
          <c:showVal val="0"/>
          <c:showCatName val="0"/>
          <c:showSerName val="0"/>
          <c:showPercent val="0"/>
          <c:showBubbleSize val="0"/>
        </c:dLbls>
        <c:marker val="1"/>
        <c:smooth val="0"/>
        <c:axId val="105548416"/>
        <c:axId val="105603456"/>
      </c:lineChart>
      <c:catAx>
        <c:axId val="1055484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03456"/>
        <c:crosses val="autoZero"/>
        <c:auto val="1"/>
        <c:lblAlgn val="ctr"/>
        <c:lblOffset val="100"/>
        <c:noMultiLvlLbl val="0"/>
      </c:catAx>
      <c:valAx>
        <c:axId val="105603456"/>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548416"/>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'5.pielikuma 5.tabula'!$C$6:$K$6</c:f>
              <c:numCache>
                <c:formatCode>General</c:formatCode>
                <c:ptCount val="4"/>
                <c:pt idx="0">
                  <c:v>2018</c:v>
                </c:pt>
                <c:pt idx="1">
                  <c:v>2019</c:v>
                </c:pt>
                <c:pt idx="2">
                  <c:v>2020</c:v>
                </c:pt>
                <c:pt idx="3">
                  <c:v>2021</c:v>
                </c:pt>
              </c:numCache>
            </c:numRef>
          </c:cat>
          <c:val>
            <c:numRef>
              <c:f>'5.pielikuma 5.tabula'!$C$9:$K$9</c:f>
            </c:numRef>
          </c:val>
          <c:extLst>
            <c:ext xmlns:c16="http://schemas.microsoft.com/office/drawing/2014/chart" uri="{C3380CC4-5D6E-409C-BE32-E72D297353CC}">
              <c16:uniqueId val="{00000000-FA6A-43A6-BD97-D1A518B8D03B}"/>
            </c:ext>
          </c:extLst>
        </c:ser>
        <c:dLbls>
          <c:showLegendKey val="0"/>
          <c:showVal val="0"/>
          <c:showCatName val="0"/>
          <c:showSerName val="0"/>
          <c:showPercent val="0"/>
          <c:showBubbleSize val="0"/>
        </c:dLbls>
        <c:gapWidth val="300"/>
        <c:axId val="105636608"/>
        <c:axId val="105638144"/>
      </c:barChart>
      <c:lineChart>
        <c:grouping val="standard"/>
        <c:varyColors val="0"/>
        <c:ser>
          <c:idx val="0"/>
          <c:order val="0"/>
          <c:tx>
            <c:v>Article 10 FDL, -0.5%</c:v>
          </c:tx>
          <c:spPr>
            <a:ln w="19050" cap="rnd">
              <a:solidFill>
                <a:schemeClr val="accent1"/>
              </a:solidFill>
              <a:round/>
            </a:ln>
            <a:effectLst/>
          </c:spPr>
          <c:marker>
            <c:symbol val="none"/>
          </c:marker>
          <c:cat>
            <c:numRef>
              <c:f>'5.pielikuma 5.tabula'!$C$6:$K$6</c:f>
              <c:numCache>
                <c:formatCode>General</c:formatCode>
                <c:ptCount val="4"/>
                <c:pt idx="0">
                  <c:v>2018</c:v>
                </c:pt>
                <c:pt idx="1">
                  <c:v>2019</c:v>
                </c:pt>
                <c:pt idx="2">
                  <c:v>2020</c:v>
                </c:pt>
                <c:pt idx="3">
                  <c:v>2021</c:v>
                </c:pt>
              </c:numCache>
            </c:numRef>
          </c:cat>
          <c:val>
            <c:numRef>
              <c:f>'5.pielikuma 5.tabula'!$C$7:$K$7</c:f>
              <c:numCache>
                <c:formatCode>#\ ##0.0</c:formatCode>
                <c:ptCount val="4"/>
                <c:pt idx="0">
                  <c:v>-0.5</c:v>
                </c:pt>
                <c:pt idx="1">
                  <c:v>-0.5</c:v>
                </c:pt>
                <c:pt idx="2">
                  <c:v>-0.5</c:v>
                </c:pt>
                <c:pt idx="3">
                  <c:v>-0.5</c:v>
                </c:pt>
              </c:numCache>
            </c:numRef>
          </c:val>
          <c:smooth val="0"/>
          <c:extLst>
            <c:ext xmlns:c16="http://schemas.microsoft.com/office/drawing/2014/chart" uri="{C3380CC4-5D6E-409C-BE32-E72D297353CC}">
              <c16:uniqueId val="{00000001-FA6A-43A6-BD97-D1A518B8D03B}"/>
            </c:ext>
          </c:extLst>
        </c:ser>
        <c:ser>
          <c:idx val="1"/>
          <c:order val="1"/>
          <c:tx>
            <c:v>Minimum planned structural general government budget balance (forecast)</c:v>
          </c:tx>
          <c:spPr>
            <a:ln w="19050" cap="rnd">
              <a:solidFill>
                <a:schemeClr val="accent2"/>
              </a:solidFill>
              <a:round/>
            </a:ln>
            <a:effectLst/>
          </c:spPr>
          <c:marker>
            <c:symbol val="none"/>
          </c:marker>
          <c:cat>
            <c:numRef>
              <c:f>'5.pielikuma 5.tabula'!$C$6:$K$6</c:f>
              <c:numCache>
                <c:formatCode>General</c:formatCode>
                <c:ptCount val="4"/>
                <c:pt idx="0">
                  <c:v>2018</c:v>
                </c:pt>
                <c:pt idx="1">
                  <c:v>2019</c:v>
                </c:pt>
                <c:pt idx="2">
                  <c:v>2020</c:v>
                </c:pt>
                <c:pt idx="3">
                  <c:v>2021</c:v>
                </c:pt>
              </c:numCache>
            </c:numRef>
          </c:cat>
          <c:val>
            <c:numRef>
              <c:f>'5.pielikuma 5.tabula'!$C$8:$K$8</c:f>
              <c:numCache>
                <c:formatCode>#\ ##0.0</c:formatCode>
                <c:ptCount val="4"/>
                <c:pt idx="0">
                  <c:v>-1.19</c:v>
                </c:pt>
                <c:pt idx="1">
                  <c:v>-0.83113734615576951</c:v>
                </c:pt>
                <c:pt idx="2">
                  <c:v>-0.42875634217479591</c:v>
                </c:pt>
                <c:pt idx="3">
                  <c:v>-0.5</c:v>
                </c:pt>
              </c:numCache>
            </c:numRef>
          </c:val>
          <c:smooth val="0"/>
          <c:extLst>
            <c:ext xmlns:c16="http://schemas.microsoft.com/office/drawing/2014/chart" uri="{C3380CC4-5D6E-409C-BE32-E72D297353CC}">
              <c16:uniqueId val="{00000002-FA6A-43A6-BD97-D1A518B8D03B}"/>
            </c:ext>
          </c:extLst>
        </c:ser>
        <c:dLbls>
          <c:showLegendKey val="0"/>
          <c:showVal val="0"/>
          <c:showCatName val="0"/>
          <c:showSerName val="0"/>
          <c:showPercent val="0"/>
          <c:showBubbleSize val="0"/>
        </c:dLbls>
        <c:marker val="1"/>
        <c:smooth val="0"/>
        <c:axId val="105636608"/>
        <c:axId val="105638144"/>
      </c:lineChart>
      <c:catAx>
        <c:axId val="105636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38144"/>
        <c:crosses val="autoZero"/>
        <c:auto val="1"/>
        <c:lblAlgn val="ctr"/>
        <c:lblOffset val="100"/>
        <c:noMultiLvlLbl val="0"/>
      </c:catAx>
      <c:valAx>
        <c:axId val="105638144"/>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36608"/>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69142987561338"/>
          <c:y val="5.0925925925925923E-2"/>
          <c:w val="0.82675991588008024"/>
          <c:h val="0.67410870516185484"/>
        </c:manualLayout>
      </c:layout>
      <c:barChart>
        <c:barDir val="col"/>
        <c:grouping val="clustered"/>
        <c:varyColors val="0"/>
        <c:ser>
          <c:idx val="0"/>
          <c:order val="0"/>
          <c:tx>
            <c:strRef>
              <c:f>'3.5.attēls'!$A$3</c:f>
              <c:strCache>
                <c:ptCount val="1"/>
                <c:pt idx="0">
                  <c:v>Strukturālā bilance</c:v>
                </c:pt>
              </c:strCache>
            </c:strRef>
          </c:tx>
          <c:spPr>
            <a:solidFill>
              <a:srgbClr val="002060"/>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'3.5.attēls'!$B$3:$F$3</c:f>
              <c:numCache>
                <c:formatCode>0.0</c:formatCode>
                <c:ptCount val="4"/>
                <c:pt idx="0">
                  <c:v>4.4434308784057297E-2</c:v>
                </c:pt>
                <c:pt idx="1">
                  <c:v>-0.36301791910719117</c:v>
                </c:pt>
                <c:pt idx="2">
                  <c:v>0.22436156952556452</c:v>
                </c:pt>
                <c:pt idx="3">
                  <c:v>0.11763552196172444</c:v>
                </c:pt>
              </c:numCache>
            </c:numRef>
          </c:val>
          <c:extLst>
            <c:ext xmlns:c16="http://schemas.microsoft.com/office/drawing/2014/chart" uri="{C3380CC4-5D6E-409C-BE32-E72D297353CC}">
              <c16:uniqueId val="{00000000-9DFB-4CEE-8A6F-3F5B722FA9E8}"/>
            </c:ext>
          </c:extLst>
        </c:ser>
        <c:ser>
          <c:idx val="1"/>
          <c:order val="1"/>
          <c:tx>
            <c:strRef>
              <c:f>'3.5.attēls'!$A$4</c:f>
              <c:strCache>
                <c:ptCount val="1"/>
                <c:pt idx="0">
                  <c:v>Cikliskā komponente</c:v>
                </c:pt>
              </c:strCache>
            </c:strRef>
          </c:tx>
          <c:spPr>
            <a:solidFill>
              <a:schemeClr val="accent2"/>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'3.5.attēls'!$B$4:$F$4</c:f>
              <c:numCache>
                <c:formatCode>0.0</c:formatCode>
                <c:ptCount val="4"/>
                <c:pt idx="0">
                  <c:v>0.27875316031568703</c:v>
                </c:pt>
                <c:pt idx="1">
                  <c:v>0.31246023632169573</c:v>
                </c:pt>
                <c:pt idx="2">
                  <c:v>8.1607359018115389E-2</c:v>
                </c:pt>
                <c:pt idx="3">
                  <c:v>-5.028113581658572E-2</c:v>
                </c:pt>
              </c:numCache>
            </c:numRef>
          </c:val>
          <c:extLst>
            <c:ext xmlns:c16="http://schemas.microsoft.com/office/drawing/2014/chart" uri="{C3380CC4-5D6E-409C-BE32-E72D297353CC}">
              <c16:uniqueId val="{00000001-9DFB-4CEE-8A6F-3F5B722FA9E8}"/>
            </c:ext>
          </c:extLst>
        </c:ser>
        <c:ser>
          <c:idx val="2"/>
          <c:order val="2"/>
          <c:tx>
            <c:strRef>
              <c:f>'3.5.attēls'!$A$5</c:f>
              <c:strCache>
                <c:ptCount val="1"/>
                <c:pt idx="0">
                  <c:v>Nodokļu reformas ietekme</c:v>
                </c:pt>
              </c:strCache>
            </c:strRef>
          </c:tx>
          <c:spPr>
            <a:solidFill>
              <a:schemeClr val="accent3"/>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'3.5.attēls'!$B$5:$F$5</c:f>
              <c:numCache>
                <c:formatCode>0.0</c:formatCode>
                <c:ptCount val="4"/>
                <c:pt idx="0">
                  <c:v>0</c:v>
                </c:pt>
                <c:pt idx="1">
                  <c:v>0.7</c:v>
                </c:pt>
                <c:pt idx="2">
                  <c:v>0</c:v>
                </c:pt>
                <c:pt idx="3">
                  <c:v>0</c:v>
                </c:pt>
              </c:numCache>
            </c:numRef>
          </c:val>
          <c:extLst>
            <c:ext xmlns:c16="http://schemas.microsoft.com/office/drawing/2014/chart" uri="{C3380CC4-5D6E-409C-BE32-E72D297353CC}">
              <c16:uniqueId val="{00000002-9DFB-4CEE-8A6F-3F5B722FA9E8}"/>
            </c:ext>
          </c:extLst>
        </c:ser>
        <c:dLbls>
          <c:showLegendKey val="0"/>
          <c:showVal val="0"/>
          <c:showCatName val="0"/>
          <c:showSerName val="0"/>
          <c:showPercent val="0"/>
          <c:showBubbleSize val="0"/>
        </c:dLbls>
        <c:gapWidth val="219"/>
        <c:overlap val="-27"/>
        <c:axId val="142171136"/>
        <c:axId val="142177024"/>
      </c:barChart>
      <c:catAx>
        <c:axId val="14217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lv-LV"/>
          </a:p>
        </c:txPr>
        <c:crossAx val="142177024"/>
        <c:crosses val="autoZero"/>
        <c:auto val="1"/>
        <c:lblAlgn val="ctr"/>
        <c:lblOffset val="100"/>
        <c:noMultiLvlLbl val="0"/>
      </c:catAx>
      <c:valAx>
        <c:axId val="142177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vert="horz"/>
          <a:lstStyle/>
          <a:p>
            <a:pPr>
              <a:defRPr/>
            </a:pPr>
            <a:endParaRPr lang="lv-LV"/>
          </a:p>
        </c:txPr>
        <c:crossAx val="142171136"/>
        <c:crosses val="autoZero"/>
        <c:crossBetween val="between"/>
      </c:valAx>
      <c:spPr>
        <a:noFill/>
        <a:ln>
          <a:noFill/>
        </a:ln>
        <a:effectLst/>
      </c:spPr>
    </c:plotArea>
    <c:legend>
      <c:legendPos val="b"/>
      <c:overlay val="0"/>
      <c:spPr>
        <a:noFill/>
        <a:ln>
          <a:noFill/>
        </a:ln>
        <a:effectLst/>
      </c:spPr>
      <c:txPr>
        <a:bodyPr rot="0" vert="horz"/>
        <a:lstStyle/>
        <a:p>
          <a:pPr>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69142987561338"/>
          <c:y val="5.0925925925925923E-2"/>
          <c:w val="0.82675991588008024"/>
          <c:h val="0.67410870516185484"/>
        </c:manualLayout>
      </c:layout>
      <c:barChart>
        <c:barDir val="col"/>
        <c:grouping val="clustered"/>
        <c:varyColors val="0"/>
        <c:ser>
          <c:idx val="0"/>
          <c:order val="0"/>
          <c:tx>
            <c:v>Structural balance</c:v>
          </c:tx>
          <c:spPr>
            <a:solidFill>
              <a:srgbClr val="002060"/>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'3.5.attēls'!$B$3:$F$3</c:f>
              <c:numCache>
                <c:formatCode>0.0</c:formatCode>
                <c:ptCount val="4"/>
                <c:pt idx="0">
                  <c:v>4.4434308784057297E-2</c:v>
                </c:pt>
                <c:pt idx="1">
                  <c:v>-0.36301791910719117</c:v>
                </c:pt>
                <c:pt idx="2">
                  <c:v>0.22436156952556452</c:v>
                </c:pt>
                <c:pt idx="3">
                  <c:v>0.11763552196172444</c:v>
                </c:pt>
              </c:numCache>
            </c:numRef>
          </c:val>
          <c:extLst>
            <c:ext xmlns:c16="http://schemas.microsoft.com/office/drawing/2014/chart" uri="{C3380CC4-5D6E-409C-BE32-E72D297353CC}">
              <c16:uniqueId val="{00000000-9DFB-4CEE-8A6F-3F5B722FA9E8}"/>
            </c:ext>
          </c:extLst>
        </c:ser>
        <c:ser>
          <c:idx val="1"/>
          <c:order val="1"/>
          <c:tx>
            <c:v>Cyclical component</c:v>
          </c:tx>
          <c:spPr>
            <a:solidFill>
              <a:schemeClr val="accent2"/>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'3.5.attēls'!$B$4:$F$4</c:f>
              <c:numCache>
                <c:formatCode>0.0</c:formatCode>
                <c:ptCount val="4"/>
                <c:pt idx="0">
                  <c:v>0.27875316031568703</c:v>
                </c:pt>
                <c:pt idx="1">
                  <c:v>0.31246023632169573</c:v>
                </c:pt>
                <c:pt idx="2">
                  <c:v>8.1607359018115389E-2</c:v>
                </c:pt>
                <c:pt idx="3">
                  <c:v>-5.028113581658572E-2</c:v>
                </c:pt>
              </c:numCache>
            </c:numRef>
          </c:val>
          <c:extLst>
            <c:ext xmlns:c16="http://schemas.microsoft.com/office/drawing/2014/chart" uri="{C3380CC4-5D6E-409C-BE32-E72D297353CC}">
              <c16:uniqueId val="{00000001-9DFB-4CEE-8A6F-3F5B722FA9E8}"/>
            </c:ext>
          </c:extLst>
        </c:ser>
        <c:ser>
          <c:idx val="2"/>
          <c:order val="2"/>
          <c:tx>
            <c:v>Tax reform</c:v>
          </c:tx>
          <c:spPr>
            <a:solidFill>
              <a:schemeClr val="accent3"/>
            </a:solidFill>
            <a:ln>
              <a:noFill/>
            </a:ln>
            <a:effectLst/>
          </c:spPr>
          <c:invertIfNegative val="0"/>
          <c:cat>
            <c:numRef>
              <c:f>'3.5.attēls'!$B$2:$F$2</c:f>
              <c:numCache>
                <c:formatCode>General</c:formatCode>
                <c:ptCount val="4"/>
                <c:pt idx="0">
                  <c:v>2017</c:v>
                </c:pt>
                <c:pt idx="1">
                  <c:v>2018</c:v>
                </c:pt>
                <c:pt idx="2">
                  <c:v>2019</c:v>
                </c:pt>
                <c:pt idx="3">
                  <c:v>2020</c:v>
                </c:pt>
              </c:numCache>
            </c:numRef>
          </c:cat>
          <c:val>
            <c:numRef>
              <c:f>'3.5.attēls'!$B$5:$F$5</c:f>
              <c:numCache>
                <c:formatCode>0.0</c:formatCode>
                <c:ptCount val="4"/>
                <c:pt idx="0">
                  <c:v>0</c:v>
                </c:pt>
                <c:pt idx="1">
                  <c:v>0.7</c:v>
                </c:pt>
                <c:pt idx="2">
                  <c:v>0</c:v>
                </c:pt>
                <c:pt idx="3">
                  <c:v>0</c:v>
                </c:pt>
              </c:numCache>
            </c:numRef>
          </c:val>
          <c:extLst>
            <c:ext xmlns:c16="http://schemas.microsoft.com/office/drawing/2014/chart" uri="{C3380CC4-5D6E-409C-BE32-E72D297353CC}">
              <c16:uniqueId val="{00000002-9DFB-4CEE-8A6F-3F5B722FA9E8}"/>
            </c:ext>
          </c:extLst>
        </c:ser>
        <c:dLbls>
          <c:showLegendKey val="0"/>
          <c:showVal val="0"/>
          <c:showCatName val="0"/>
          <c:showSerName val="0"/>
          <c:showPercent val="0"/>
          <c:showBubbleSize val="0"/>
        </c:dLbls>
        <c:gapWidth val="219"/>
        <c:overlap val="-27"/>
        <c:axId val="142199808"/>
        <c:axId val="142213888"/>
      </c:barChart>
      <c:catAx>
        <c:axId val="14219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lv-LV"/>
          </a:p>
        </c:txPr>
        <c:crossAx val="142213888"/>
        <c:crosses val="autoZero"/>
        <c:auto val="1"/>
        <c:lblAlgn val="ctr"/>
        <c:lblOffset val="100"/>
        <c:noMultiLvlLbl val="0"/>
      </c:catAx>
      <c:valAx>
        <c:axId val="1422138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vert="horz"/>
          <a:lstStyle/>
          <a:p>
            <a:pPr>
              <a:defRPr/>
            </a:pPr>
            <a:endParaRPr lang="lv-LV"/>
          </a:p>
        </c:txPr>
        <c:crossAx val="142199808"/>
        <c:crosses val="autoZero"/>
        <c:crossBetween val="between"/>
      </c:valAx>
      <c:spPr>
        <a:noFill/>
        <a:ln>
          <a:noFill/>
        </a:ln>
        <a:effectLst/>
      </c:spPr>
    </c:plotArea>
    <c:legend>
      <c:legendPos val="b"/>
      <c:layout>
        <c:manualLayout>
          <c:xMode val="edge"/>
          <c:yMode val="edge"/>
          <c:x val="0.11312960478010989"/>
          <c:y val="0.82209098862642171"/>
          <c:w val="0.83376188908862281"/>
          <c:h val="0.15013123359580052"/>
        </c:manualLayout>
      </c:layout>
      <c:overlay val="0"/>
      <c:spPr>
        <a:noFill/>
        <a:ln>
          <a:noFill/>
        </a:ln>
        <a:effectLst/>
      </c:spPr>
      <c:txPr>
        <a:bodyPr rot="0" vert="horz"/>
        <a:lstStyle/>
        <a:p>
          <a:pPr>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Salīdzinājums!$H$3</c:f>
              <c:strCache>
                <c:ptCount val="1"/>
                <c:pt idx="0">
                  <c:v>MoF</c:v>
                </c:pt>
              </c:strCache>
            </c:strRef>
          </c:tx>
          <c:spPr>
            <a:solidFill>
              <a:schemeClr val="accent5">
                <a:lumMod val="50000"/>
              </a:schemeClr>
            </a:solidFill>
            <a:ln>
              <a:noFill/>
            </a:ln>
            <a:effectLst/>
          </c:spPr>
          <c:invertIfNegative val="0"/>
          <c:cat>
            <c:numRef>
              <c:f>Salīdzinājums!$I$2:$K$2</c:f>
              <c:numCache>
                <c:formatCode>General</c:formatCode>
                <c:ptCount val="3"/>
                <c:pt idx="0">
                  <c:v>2018</c:v>
                </c:pt>
                <c:pt idx="1">
                  <c:v>2019</c:v>
                </c:pt>
                <c:pt idx="2">
                  <c:v>2020</c:v>
                </c:pt>
              </c:numCache>
            </c:numRef>
          </c:cat>
          <c:val>
            <c:numRef>
              <c:f>Salīdzinājums!$I$3:$K$3</c:f>
              <c:numCache>
                <c:formatCode>#,##0</c:formatCode>
                <c:ptCount val="3"/>
                <c:pt idx="0">
                  <c:v>8906.8429094056446</c:v>
                </c:pt>
                <c:pt idx="1">
                  <c:v>9360.6923160000006</c:v>
                </c:pt>
                <c:pt idx="2">
                  <c:v>10047.953197635628</c:v>
                </c:pt>
              </c:numCache>
            </c:numRef>
          </c:val>
          <c:extLst>
            <c:ext xmlns:c16="http://schemas.microsoft.com/office/drawing/2014/chart" uri="{C3380CC4-5D6E-409C-BE32-E72D297353CC}">
              <c16:uniqueId val="{00000000-941C-47F0-9511-2A9AEEF5E92C}"/>
            </c:ext>
          </c:extLst>
        </c:ser>
        <c:ser>
          <c:idx val="1"/>
          <c:order val="1"/>
          <c:tx>
            <c:strRef>
              <c:f>Salīdzinājums!$H$4</c:f>
              <c:strCache>
                <c:ptCount val="1"/>
                <c:pt idx="0">
                  <c:v>Council</c:v>
                </c:pt>
              </c:strCache>
            </c:strRef>
          </c:tx>
          <c:spPr>
            <a:pattFill prst="wdDnDiag">
              <a:fgClr>
                <a:srgbClr val="002060"/>
              </a:fgClr>
              <a:bgClr>
                <a:schemeClr val="bg1"/>
              </a:bgClr>
            </a:pattFill>
            <a:ln>
              <a:noFill/>
            </a:ln>
            <a:effectLst/>
          </c:spPr>
          <c:invertIfNegative val="0"/>
          <c:cat>
            <c:numRef>
              <c:f>Salīdzinājums!$I$2:$K$2</c:f>
              <c:numCache>
                <c:formatCode>General</c:formatCode>
                <c:ptCount val="3"/>
                <c:pt idx="0">
                  <c:v>2018</c:v>
                </c:pt>
                <c:pt idx="1">
                  <c:v>2019</c:v>
                </c:pt>
                <c:pt idx="2">
                  <c:v>2020</c:v>
                </c:pt>
              </c:numCache>
            </c:numRef>
          </c:cat>
          <c:val>
            <c:numRef>
              <c:f>Salīdzinājums!$I$4:$K$4</c:f>
              <c:numCache>
                <c:formatCode>#,##0</c:formatCode>
                <c:ptCount val="3"/>
                <c:pt idx="0">
                  <c:v>8906.8429094056446</c:v>
                </c:pt>
                <c:pt idx="1">
                  <c:v>9360.6923160000006</c:v>
                </c:pt>
                <c:pt idx="2">
                  <c:v>10047.953197635628</c:v>
                </c:pt>
              </c:numCache>
            </c:numRef>
          </c:val>
          <c:extLst>
            <c:ext xmlns:c16="http://schemas.microsoft.com/office/drawing/2014/chart" uri="{C3380CC4-5D6E-409C-BE32-E72D297353CC}">
              <c16:uniqueId val="{00000001-941C-47F0-9511-2A9AEEF5E92C}"/>
            </c:ext>
          </c:extLst>
        </c:ser>
        <c:dLbls>
          <c:showLegendKey val="0"/>
          <c:showVal val="0"/>
          <c:showCatName val="0"/>
          <c:showSerName val="0"/>
          <c:showPercent val="0"/>
          <c:showBubbleSize val="0"/>
        </c:dLbls>
        <c:gapWidth val="219"/>
        <c:overlap val="-27"/>
        <c:axId val="105680896"/>
        <c:axId val="105682432"/>
      </c:barChart>
      <c:catAx>
        <c:axId val="10568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82432"/>
        <c:crosses val="autoZero"/>
        <c:auto val="1"/>
        <c:lblAlgn val="ctr"/>
        <c:lblOffset val="100"/>
        <c:noMultiLvlLbl val="0"/>
      </c:catAx>
      <c:valAx>
        <c:axId val="10568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80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Salīdzinājums!$A$3</c:f>
              <c:strCache>
                <c:ptCount val="1"/>
                <c:pt idx="0">
                  <c:v>FM</c:v>
                </c:pt>
              </c:strCache>
            </c:strRef>
          </c:tx>
          <c:spPr>
            <a:solidFill>
              <a:schemeClr val="accent5">
                <a:lumMod val="50000"/>
              </a:schemeClr>
            </a:solidFill>
            <a:ln>
              <a:noFill/>
            </a:ln>
            <a:effectLst/>
          </c:spPr>
          <c:invertIfNegative val="0"/>
          <c:cat>
            <c:numRef>
              <c:f>Salīdzinājums!$B$2:$D$2</c:f>
              <c:numCache>
                <c:formatCode>General</c:formatCode>
                <c:ptCount val="3"/>
                <c:pt idx="0">
                  <c:v>2018</c:v>
                </c:pt>
                <c:pt idx="1">
                  <c:v>2019</c:v>
                </c:pt>
                <c:pt idx="2">
                  <c:v>2020</c:v>
                </c:pt>
              </c:numCache>
            </c:numRef>
          </c:cat>
          <c:val>
            <c:numRef>
              <c:f>Salīdzinājums!$B$3:$D$3</c:f>
              <c:numCache>
                <c:formatCode>#,##0</c:formatCode>
                <c:ptCount val="3"/>
                <c:pt idx="0">
                  <c:v>8906.8429094056446</c:v>
                </c:pt>
                <c:pt idx="1">
                  <c:v>9360.6923160000006</c:v>
                </c:pt>
                <c:pt idx="2">
                  <c:v>10047.953197635628</c:v>
                </c:pt>
              </c:numCache>
            </c:numRef>
          </c:val>
          <c:extLst>
            <c:ext xmlns:c16="http://schemas.microsoft.com/office/drawing/2014/chart" uri="{C3380CC4-5D6E-409C-BE32-E72D297353CC}">
              <c16:uniqueId val="{00000000-D425-4CA2-827B-E282A7DB680F}"/>
            </c:ext>
          </c:extLst>
        </c:ser>
        <c:ser>
          <c:idx val="1"/>
          <c:order val="1"/>
          <c:tx>
            <c:strRef>
              <c:f>Salīdzinājums!$A$4</c:f>
              <c:strCache>
                <c:ptCount val="1"/>
                <c:pt idx="0">
                  <c:v>Padome</c:v>
                </c:pt>
              </c:strCache>
            </c:strRef>
          </c:tx>
          <c:spPr>
            <a:pattFill prst="wdDnDiag">
              <a:fgClr>
                <a:srgbClr val="002060"/>
              </a:fgClr>
              <a:bgClr>
                <a:schemeClr val="bg1"/>
              </a:bgClr>
            </a:pattFill>
            <a:ln>
              <a:noFill/>
            </a:ln>
            <a:effectLst/>
          </c:spPr>
          <c:invertIfNegative val="0"/>
          <c:cat>
            <c:numRef>
              <c:f>Salīdzinājums!$B$2:$D$2</c:f>
              <c:numCache>
                <c:formatCode>General</c:formatCode>
                <c:ptCount val="3"/>
                <c:pt idx="0">
                  <c:v>2018</c:v>
                </c:pt>
                <c:pt idx="1">
                  <c:v>2019</c:v>
                </c:pt>
                <c:pt idx="2">
                  <c:v>2020</c:v>
                </c:pt>
              </c:numCache>
            </c:numRef>
          </c:cat>
          <c:val>
            <c:numRef>
              <c:f>Salīdzinājums!$B$4:$D$4</c:f>
              <c:numCache>
                <c:formatCode>#,##0</c:formatCode>
                <c:ptCount val="3"/>
                <c:pt idx="0">
                  <c:v>8906.8429094056446</c:v>
                </c:pt>
                <c:pt idx="1">
                  <c:v>9360.6923160000006</c:v>
                </c:pt>
                <c:pt idx="2">
                  <c:v>10047.953197635628</c:v>
                </c:pt>
              </c:numCache>
            </c:numRef>
          </c:val>
          <c:extLst>
            <c:ext xmlns:c16="http://schemas.microsoft.com/office/drawing/2014/chart" uri="{C3380CC4-5D6E-409C-BE32-E72D297353CC}">
              <c16:uniqueId val="{00000001-D425-4CA2-827B-E282A7DB680F}"/>
            </c:ext>
          </c:extLst>
        </c:ser>
        <c:dLbls>
          <c:showLegendKey val="0"/>
          <c:showVal val="0"/>
          <c:showCatName val="0"/>
          <c:showSerName val="0"/>
          <c:showPercent val="0"/>
          <c:showBubbleSize val="0"/>
        </c:dLbls>
        <c:gapWidth val="219"/>
        <c:overlap val="-27"/>
        <c:axId val="105699968"/>
        <c:axId val="105701760"/>
      </c:barChart>
      <c:catAx>
        <c:axId val="10569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701760"/>
        <c:crosses val="autoZero"/>
        <c:auto val="1"/>
        <c:lblAlgn val="ctr"/>
        <c:lblOffset val="100"/>
        <c:noMultiLvlLbl val="0"/>
      </c:catAx>
      <c:valAx>
        <c:axId val="105701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05699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1917886</xdr:colOff>
      <xdr:row>11</xdr:row>
      <xdr:rowOff>170888</xdr:rowOff>
    </xdr:from>
    <xdr:to>
      <xdr:col>8</xdr:col>
      <xdr:colOff>237004</xdr:colOff>
      <xdr:row>26</xdr:row>
      <xdr:rowOff>80122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447675</xdr:colOff>
      <xdr:row>11</xdr:row>
      <xdr:rowOff>171450</xdr:rowOff>
    </xdr:from>
    <xdr:to>
      <xdr:col>11</xdr:col>
      <xdr:colOff>919443</xdr:colOff>
      <xdr:row>26</xdr:row>
      <xdr:rowOff>80684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0</xdr:row>
      <xdr:rowOff>76200</xdr:rowOff>
    </xdr:from>
    <xdr:to>
      <xdr:col>12</xdr:col>
      <xdr:colOff>209550</xdr:colOff>
      <xdr:row>14</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333375</xdr:colOff>
      <xdr:row>16</xdr:row>
      <xdr:rowOff>28575</xdr:rowOff>
    </xdr:from>
    <xdr:to>
      <xdr:col>12</xdr:col>
      <xdr:colOff>247650</xdr:colOff>
      <xdr:row>30</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143996</xdr:colOff>
      <xdr:row>4</xdr:row>
      <xdr:rowOff>133911</xdr:rowOff>
    </xdr:from>
    <xdr:to>
      <xdr:col>12</xdr:col>
      <xdr:colOff>334496</xdr:colOff>
      <xdr:row>18</xdr:row>
      <xdr:rowOff>162485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134470</xdr:rowOff>
    </xdr:from>
    <xdr:to>
      <xdr:col>5</xdr:col>
      <xdr:colOff>190500</xdr:colOff>
      <xdr:row>18</xdr:row>
      <xdr:rowOff>163044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0"/>
  <sheetViews>
    <sheetView showGridLines="0" tabSelected="1" zoomScale="85" zoomScaleNormal="85" zoomScalePageLayoutView="85" workbookViewId="0">
      <selection activeCell="A5" sqref="A5"/>
    </sheetView>
  </sheetViews>
  <sheetFormatPr defaultRowHeight="15"/>
  <cols>
    <col min="1" max="1" width="28.85546875" customWidth="1"/>
    <col min="2" max="2" width="30.85546875" customWidth="1"/>
    <col min="3" max="5" width="13" hidden="1" customWidth="1"/>
    <col min="6" max="7" width="13.7109375" hidden="1" customWidth="1"/>
    <col min="8" max="8" width="13.7109375" customWidth="1"/>
    <col min="9" max="9" width="11.7109375" customWidth="1"/>
    <col min="10" max="11" width="10.28515625" customWidth="1"/>
    <col min="12" max="15" width="10.28515625" style="82" customWidth="1"/>
    <col min="16" max="16" width="30.85546875" customWidth="1"/>
    <col min="19" max="21" width="13" hidden="1" customWidth="1"/>
    <col min="22" max="25" width="13.7109375" hidden="1" customWidth="1"/>
    <col min="26" max="26" width="11.7109375" hidden="1" customWidth="1"/>
    <col min="27" max="28" width="10.28515625" hidden="1" customWidth="1"/>
    <col min="29" max="30" width="10.28515625" style="82" hidden="1" customWidth="1"/>
  </cols>
  <sheetData>
    <row r="1" spans="1:30" ht="15.75">
      <c r="A1" s="13" t="s">
        <v>269</v>
      </c>
      <c r="B1" s="13"/>
      <c r="C1" s="13"/>
      <c r="D1" s="13"/>
      <c r="E1" s="13"/>
      <c r="F1" s="13"/>
      <c r="G1" s="13"/>
      <c r="H1" s="13"/>
      <c r="I1" s="13"/>
      <c r="J1" s="14"/>
      <c r="K1" s="14"/>
      <c r="P1" s="15" t="s">
        <v>327</v>
      </c>
      <c r="S1" s="13" t="s">
        <v>404</v>
      </c>
      <c r="T1" s="13"/>
      <c r="U1" s="13"/>
      <c r="V1" s="13"/>
      <c r="W1" s="13"/>
      <c r="X1" s="13"/>
      <c r="Y1" s="13"/>
      <c r="Z1" s="13"/>
      <c r="AA1" s="14"/>
      <c r="AB1" s="14"/>
    </row>
    <row r="2" spans="1:30" ht="15.75">
      <c r="A2" s="13" t="s">
        <v>270</v>
      </c>
      <c r="B2" s="13"/>
      <c r="C2" s="13"/>
      <c r="D2" s="13"/>
      <c r="E2" s="13"/>
      <c r="F2" s="13"/>
      <c r="G2" s="13"/>
      <c r="H2" s="13"/>
      <c r="I2" s="13"/>
      <c r="J2" s="14"/>
      <c r="K2" s="14"/>
      <c r="P2" s="15" t="s">
        <v>328</v>
      </c>
      <c r="S2" s="13"/>
      <c r="T2" s="13"/>
      <c r="U2" s="13"/>
      <c r="V2" s="13"/>
      <c r="W2" s="13"/>
      <c r="X2" s="13"/>
      <c r="Y2" s="13"/>
      <c r="Z2" s="13"/>
      <c r="AA2" s="14"/>
      <c r="AB2" s="14"/>
    </row>
    <row r="3" spans="1:30" s="18" customFormat="1" ht="12.75">
      <c r="A3" s="17" t="s">
        <v>2</v>
      </c>
      <c r="B3" s="17"/>
      <c r="C3" s="17"/>
      <c r="D3" s="17"/>
      <c r="E3" s="17"/>
      <c r="F3" s="17"/>
      <c r="G3" s="17"/>
      <c r="H3" s="17"/>
      <c r="I3" s="142"/>
      <c r="J3" s="16"/>
      <c r="K3" s="16"/>
      <c r="L3" s="83"/>
      <c r="M3" s="83"/>
      <c r="N3" s="83"/>
      <c r="O3" s="83"/>
      <c r="S3" s="17"/>
      <c r="T3" s="17"/>
      <c r="U3" s="17"/>
      <c r="V3" s="17"/>
      <c r="W3" s="17"/>
      <c r="X3" s="17"/>
      <c r="Y3" s="17"/>
      <c r="Z3" s="142"/>
      <c r="AA3" s="16"/>
      <c r="AB3" s="16"/>
      <c r="AC3" s="83"/>
      <c r="AD3" s="83"/>
    </row>
    <row r="4" spans="1:30" s="18" customFormat="1" ht="12.75">
      <c r="A4" s="17" t="s">
        <v>3</v>
      </c>
      <c r="B4" s="17"/>
      <c r="C4" s="17"/>
      <c r="D4" s="17"/>
      <c r="E4" s="17"/>
      <c r="F4" s="17"/>
      <c r="G4" s="17"/>
      <c r="H4" s="17"/>
      <c r="I4" s="17"/>
      <c r="J4" s="16"/>
      <c r="K4" s="16"/>
      <c r="L4" s="83"/>
      <c r="M4" s="83"/>
      <c r="N4" s="83"/>
      <c r="O4" s="83"/>
      <c r="S4" s="17"/>
      <c r="T4" s="17"/>
      <c r="U4" s="17"/>
      <c r="V4" s="17"/>
      <c r="W4" s="17"/>
      <c r="X4" s="17"/>
      <c r="Y4" s="17"/>
      <c r="Z4" s="17"/>
      <c r="AA4" s="16"/>
      <c r="AB4" s="16"/>
      <c r="AC4" s="83"/>
      <c r="AD4" s="83"/>
    </row>
    <row r="5" spans="1:30" ht="8.25" customHeight="1" thickBot="1">
      <c r="B5" s="14"/>
      <c r="C5" s="14"/>
      <c r="D5" s="14"/>
      <c r="E5" s="14"/>
      <c r="F5" s="14"/>
      <c r="G5" s="14"/>
      <c r="H5" s="14"/>
      <c r="I5" s="14"/>
      <c r="J5" s="14"/>
      <c r="K5" s="14"/>
      <c r="L5" s="47"/>
      <c r="M5" s="47"/>
      <c r="N5" s="47"/>
      <c r="O5" s="47"/>
      <c r="S5" s="14"/>
      <c r="T5" s="14"/>
      <c r="U5" s="14"/>
      <c r="V5" s="14"/>
      <c r="W5" s="14"/>
      <c r="X5" s="14"/>
      <c r="Y5" s="14"/>
      <c r="Z5" s="14"/>
      <c r="AA5" s="14"/>
      <c r="AB5" s="14"/>
      <c r="AC5" s="47"/>
      <c r="AD5" s="47"/>
    </row>
    <row r="6" spans="1:30">
      <c r="A6" s="100" t="s">
        <v>155</v>
      </c>
      <c r="B6" s="97" t="s">
        <v>153</v>
      </c>
      <c r="C6" s="1">
        <v>2013</v>
      </c>
      <c r="D6" s="1">
        <v>2014</v>
      </c>
      <c r="E6" s="1">
        <v>2015</v>
      </c>
      <c r="F6" s="360">
        <v>2016</v>
      </c>
      <c r="G6" s="7">
        <v>2017</v>
      </c>
      <c r="H6" s="19">
        <v>2018</v>
      </c>
      <c r="I6" s="2"/>
      <c r="J6" s="19">
        <v>2019</v>
      </c>
      <c r="K6" s="2"/>
      <c r="L6" s="19">
        <v>2020</v>
      </c>
      <c r="M6" s="347"/>
      <c r="N6" s="211">
        <v>2021</v>
      </c>
      <c r="O6" s="3"/>
      <c r="P6" s="84"/>
      <c r="S6" s="193">
        <v>2013</v>
      </c>
      <c r="T6" s="194">
        <v>2014</v>
      </c>
      <c r="U6" s="194">
        <v>2015</v>
      </c>
      <c r="V6" s="195">
        <v>2016</v>
      </c>
      <c r="W6" s="196">
        <v>2017</v>
      </c>
      <c r="X6" s="340"/>
      <c r="Y6" s="145">
        <v>2018</v>
      </c>
      <c r="Z6" s="146"/>
      <c r="AA6" s="147">
        <v>2019</v>
      </c>
      <c r="AB6" s="146"/>
      <c r="AC6" s="147">
        <v>2020</v>
      </c>
      <c r="AD6" s="146"/>
    </row>
    <row r="7" spans="1:30" s="86" customFormat="1" ht="45">
      <c r="A7" s="101"/>
      <c r="B7" s="98"/>
      <c r="C7" s="4" t="s">
        <v>375</v>
      </c>
      <c r="D7" s="4" t="s">
        <v>375</v>
      </c>
      <c r="E7" s="4" t="s">
        <v>375</v>
      </c>
      <c r="F7" s="4" t="s">
        <v>375</v>
      </c>
      <c r="G7" s="5" t="s">
        <v>375</v>
      </c>
      <c r="H7" s="359" t="s">
        <v>425</v>
      </c>
      <c r="I7" s="5" t="s">
        <v>426</v>
      </c>
      <c r="J7" s="4" t="s">
        <v>425</v>
      </c>
      <c r="K7" s="5" t="s">
        <v>426</v>
      </c>
      <c r="L7" s="4" t="s">
        <v>425</v>
      </c>
      <c r="M7" s="348" t="s">
        <v>426</v>
      </c>
      <c r="N7" s="108" t="s">
        <v>425</v>
      </c>
      <c r="O7" s="4" t="s">
        <v>426</v>
      </c>
      <c r="P7" s="85"/>
      <c r="S7" s="108" t="s">
        <v>282</v>
      </c>
      <c r="T7" s="4" t="s">
        <v>282</v>
      </c>
      <c r="U7" s="4" t="s">
        <v>282</v>
      </c>
      <c r="V7" s="5" t="s">
        <v>282</v>
      </c>
      <c r="W7" s="4" t="s">
        <v>283</v>
      </c>
      <c r="X7" s="5" t="s">
        <v>284</v>
      </c>
      <c r="Y7" s="4" t="s">
        <v>283</v>
      </c>
      <c r="Z7" s="5" t="s">
        <v>284</v>
      </c>
      <c r="AA7" s="4" t="s">
        <v>283</v>
      </c>
      <c r="AB7" s="5" t="s">
        <v>284</v>
      </c>
      <c r="AC7" s="4" t="s">
        <v>283</v>
      </c>
      <c r="AD7" s="5" t="s">
        <v>284</v>
      </c>
    </row>
    <row r="8" spans="1:30">
      <c r="A8" s="102" t="s">
        <v>22</v>
      </c>
      <c r="B8" s="12" t="s">
        <v>11</v>
      </c>
      <c r="C8" s="99">
        <f>'5.pielikuma 2.tabula'!C20</f>
        <v>6834.1287327575947</v>
      </c>
      <c r="D8" s="99">
        <f>'5.pielikuma 2.tabula'!D20</f>
        <v>7253.3864200000025</v>
      </c>
      <c r="E8" s="99">
        <f>'5.pielikuma 2.tabula'!E20</f>
        <v>7476.9650460000003</v>
      </c>
      <c r="F8" s="99">
        <f>'5.pielikuma 2.tabula'!F20</f>
        <v>7547.7762159299973</v>
      </c>
      <c r="G8" s="105">
        <f>'5.pielikuma 2.tabula'!G20</f>
        <v>7954.9997539700007</v>
      </c>
      <c r="H8" s="104">
        <f>'5.pielikuma 2.tabula'!H20</f>
        <v>8906.8429094056446</v>
      </c>
      <c r="I8" s="105">
        <f>'5.pielikuma 2.tabula'!I20</f>
        <v>8906.8429094056446</v>
      </c>
      <c r="J8" s="99">
        <f>'5.pielikuma 2.tabula'!J20</f>
        <v>9377.7150150639918</v>
      </c>
      <c r="K8" s="105">
        <f>'5.pielikuma 2.tabula'!K20</f>
        <v>9377.7150150639918</v>
      </c>
      <c r="L8" s="104">
        <f>'5.pielikuma 2.tabula'!L20</f>
        <v>9883.8902741351667</v>
      </c>
      <c r="M8" s="240">
        <f>'5.pielikuma 2.tabula'!M20</f>
        <v>9883.8902741351667</v>
      </c>
      <c r="N8" s="341">
        <f>'5.pielikuma 2.tabula'!N20</f>
        <v>10047.953197635628</v>
      </c>
      <c r="O8" s="99">
        <f>'5.pielikuma 2.tabula'!O20</f>
        <v>10047.953197635628</v>
      </c>
      <c r="P8" s="12" t="s">
        <v>12</v>
      </c>
      <c r="Q8" s="87"/>
      <c r="R8" s="87"/>
      <c r="S8" s="341">
        <v>6834.1287327575947</v>
      </c>
      <c r="T8" s="99">
        <v>7253.3864200000025</v>
      </c>
      <c r="U8" s="99">
        <v>7476.9650460000003</v>
      </c>
      <c r="V8" s="105">
        <v>7503.3841819999971</v>
      </c>
      <c r="W8" s="99">
        <v>7954.9997539700007</v>
      </c>
      <c r="X8" s="105">
        <v>7954.9997539700007</v>
      </c>
      <c r="Y8" s="99">
        <v>8898.4460495603544</v>
      </c>
      <c r="Z8" s="105">
        <v>8898.4460495603544</v>
      </c>
      <c r="AA8" s="99">
        <v>9376.0537897095746</v>
      </c>
      <c r="AB8" s="105">
        <v>9376.0537897095746</v>
      </c>
      <c r="AC8" s="104">
        <v>10039.491688030921</v>
      </c>
      <c r="AD8" s="105">
        <v>10039.491688030921</v>
      </c>
    </row>
    <row r="9" spans="1:30" ht="15" customHeight="1">
      <c r="A9" s="102" t="s">
        <v>25</v>
      </c>
      <c r="B9" s="12" t="s">
        <v>0</v>
      </c>
      <c r="C9" s="99">
        <f>'5.pielikuma 3.tabula'!D52</f>
        <v>6621.046629950758</v>
      </c>
      <c r="D9" s="99">
        <f>'5.pielikuma 3.tabula'!E52</f>
        <v>7117.0576212586957</v>
      </c>
      <c r="E9" s="99">
        <f>'5.pielikuma 3.tabula'!F52</f>
        <v>7405.6117179668672</v>
      </c>
      <c r="F9" s="99">
        <f>'5.pielikuma 3.tabula'!G52</f>
        <v>7481.2668483916541</v>
      </c>
      <c r="G9" s="105">
        <f>'5.pielikuma 3.tabula'!H52</f>
        <v>8582.8590105009043</v>
      </c>
      <c r="H9" s="104">
        <f>'5.pielikuma 3.tabula'!I52</f>
        <v>9191.8963689666634</v>
      </c>
      <c r="I9" s="105">
        <f>'5.pielikuma 3.tabula'!J52</f>
        <v>9191.8963689666634</v>
      </c>
      <c r="J9" s="99">
        <f>'5.pielikuma 3.tabula'!K52</f>
        <v>9557.6265380779314</v>
      </c>
      <c r="K9" s="105">
        <f>'5.pielikuma 3.tabula'!L52</f>
        <v>9557.6265380779369</v>
      </c>
      <c r="L9" s="104">
        <f>'5.pielikuma 3.tabula'!M52</f>
        <v>9868.8338248139698</v>
      </c>
      <c r="M9" s="240">
        <f>'5.pielikuma 3.tabula'!N52</f>
        <v>9868.8847125335597</v>
      </c>
      <c r="N9" s="341">
        <f>'5.pielikuma 3.tabula'!O52</f>
        <v>10351.694979449341</v>
      </c>
      <c r="O9" s="99">
        <f>'5.pielikuma 3.tabula'!P52</f>
        <v>10351.748739527839</v>
      </c>
      <c r="P9" s="12" t="s">
        <v>242</v>
      </c>
      <c r="Q9" s="87"/>
      <c r="R9" s="87"/>
      <c r="S9" s="341">
        <v>6624.8244857094514</v>
      </c>
      <c r="T9" s="99">
        <v>7110.1295195477005</v>
      </c>
      <c r="U9" s="99">
        <v>7402.0828293525665</v>
      </c>
      <c r="V9" s="105">
        <v>7476.8551837143341</v>
      </c>
      <c r="W9" s="99">
        <v>8547.1376486505378</v>
      </c>
      <c r="X9" s="105">
        <v>8547.1376486505378</v>
      </c>
      <c r="Y9" s="99">
        <v>9062.9245802091391</v>
      </c>
      <c r="Z9" s="105">
        <v>9062.9245802091391</v>
      </c>
      <c r="AA9" s="99">
        <v>9154.3811951585485</v>
      </c>
      <c r="AB9" s="105">
        <v>9154.3811951585485</v>
      </c>
      <c r="AC9" s="104">
        <v>9475.0769402007863</v>
      </c>
      <c r="AD9" s="105">
        <v>9475.0769402007863</v>
      </c>
    </row>
    <row r="10" spans="1:30">
      <c r="A10" s="102" t="s">
        <v>91</v>
      </c>
      <c r="B10" s="12" t="s">
        <v>103</v>
      </c>
      <c r="C10" s="99" t="s">
        <v>7</v>
      </c>
      <c r="D10" s="99" t="s">
        <v>7</v>
      </c>
      <c r="E10" s="99">
        <v>7352.7598172786984</v>
      </c>
      <c r="F10" s="99">
        <v>7601.8147382052684</v>
      </c>
      <c r="G10" s="105">
        <v>9813.2132339999989</v>
      </c>
      <c r="H10" s="104">
        <f>'5.pielikuma 4.tabula'!C33</f>
        <v>8721.824122</v>
      </c>
      <c r="I10" s="105">
        <f>'5.pielikuma 4.tabula'!D33</f>
        <v>8730.9271509999999</v>
      </c>
      <c r="J10" s="99">
        <f>'5.pielikuma 4.tabula'!E33</f>
        <v>9360.6923160000006</v>
      </c>
      <c r="K10" s="105">
        <f>'5.pielikuma 4.tabula'!F33</f>
        <v>9360.6923160000006</v>
      </c>
      <c r="L10" s="104">
        <f>'5.pielikuma 4.tabula'!G33</f>
        <v>9902.2902980000017</v>
      </c>
      <c r="M10" s="240">
        <f>'5.pielikuma 4.tabula'!H33</f>
        <v>9902.2902980000017</v>
      </c>
      <c r="N10" s="341" t="s">
        <v>7</v>
      </c>
      <c r="O10" s="99" t="s">
        <v>7</v>
      </c>
      <c r="P10" s="12" t="s">
        <v>243</v>
      </c>
      <c r="Q10" s="87"/>
      <c r="R10" s="87"/>
      <c r="S10" s="341" t="s">
        <v>7</v>
      </c>
      <c r="T10" s="99" t="s">
        <v>7</v>
      </c>
      <c r="U10" s="99">
        <v>7352.7598172786984</v>
      </c>
      <c r="V10" s="105">
        <v>7601.8147382052684</v>
      </c>
      <c r="W10" s="99">
        <v>9813.2132339999989</v>
      </c>
      <c r="X10" s="105">
        <v>9813.2132339999989</v>
      </c>
      <c r="Y10" s="99">
        <v>8721.824122</v>
      </c>
      <c r="Z10" s="105">
        <v>8730.9271509999999</v>
      </c>
      <c r="AA10" s="99">
        <v>9971.9758420000016</v>
      </c>
      <c r="AB10" s="105">
        <v>10007.647930000003</v>
      </c>
      <c r="AC10" s="104" t="s">
        <v>7</v>
      </c>
      <c r="AD10" s="105" t="s">
        <v>7</v>
      </c>
    </row>
    <row r="11" spans="1:30" ht="6.75" customHeight="1">
      <c r="A11" s="103"/>
      <c r="B11" s="88"/>
      <c r="C11" s="20"/>
      <c r="D11" s="20"/>
      <c r="E11" s="20"/>
      <c r="F11" s="20"/>
      <c r="G11" s="22"/>
      <c r="H11" s="30"/>
      <c r="I11" s="22"/>
      <c r="J11" s="20"/>
      <c r="K11" s="22"/>
      <c r="L11" s="30"/>
      <c r="M11" s="59"/>
      <c r="N11" s="21"/>
      <c r="O11" s="30"/>
      <c r="P11" s="88"/>
      <c r="Q11" s="87"/>
      <c r="R11" s="87"/>
      <c r="S11" s="21"/>
      <c r="T11" s="20"/>
      <c r="U11" s="20"/>
      <c r="V11" s="22"/>
      <c r="W11" s="20"/>
      <c r="X11" s="22"/>
      <c r="Y11" s="20"/>
      <c r="Z11" s="22"/>
      <c r="AA11" s="20"/>
      <c r="AB11" s="22"/>
      <c r="AC11" s="30"/>
      <c r="AD11" s="35"/>
    </row>
    <row r="12" spans="1:30" ht="33.75" customHeight="1">
      <c r="A12" s="103" t="s">
        <v>230</v>
      </c>
      <c r="B12" s="12" t="s">
        <v>82</v>
      </c>
      <c r="C12" s="20">
        <f t="shared" ref="C12:O12" si="0">MIN(C8:C9)</f>
        <v>6621.046629950758</v>
      </c>
      <c r="D12" s="20">
        <f t="shared" si="0"/>
        <v>7117.0576212586957</v>
      </c>
      <c r="E12" s="20">
        <f t="shared" si="0"/>
        <v>7405.6117179668672</v>
      </c>
      <c r="F12" s="20">
        <f t="shared" si="0"/>
        <v>7481.2668483916541</v>
      </c>
      <c r="G12" s="22">
        <f t="shared" si="0"/>
        <v>7954.9997539700007</v>
      </c>
      <c r="H12" s="30">
        <f t="shared" si="0"/>
        <v>8906.8429094056446</v>
      </c>
      <c r="I12" s="22">
        <f t="shared" si="0"/>
        <v>8906.8429094056446</v>
      </c>
      <c r="J12" s="20">
        <f t="shared" si="0"/>
        <v>9377.7150150639918</v>
      </c>
      <c r="K12" s="22">
        <f t="shared" ref="K12:M12" si="1">MIN(K8:K9)</f>
        <v>9377.7150150639918</v>
      </c>
      <c r="L12" s="30">
        <f t="shared" si="1"/>
        <v>9868.8338248139698</v>
      </c>
      <c r="M12" s="68">
        <f t="shared" si="1"/>
        <v>9868.8847125335597</v>
      </c>
      <c r="N12" s="21">
        <f t="shared" si="0"/>
        <v>10047.953197635628</v>
      </c>
      <c r="O12" s="20">
        <f t="shared" si="0"/>
        <v>10047.953197635628</v>
      </c>
      <c r="P12" s="12" t="s">
        <v>163</v>
      </c>
      <c r="Q12" s="87"/>
      <c r="R12" s="87"/>
      <c r="S12" s="21">
        <v>6624.8244857094514</v>
      </c>
      <c r="T12" s="20">
        <v>7110.1295195477005</v>
      </c>
      <c r="U12" s="20">
        <v>7402.0828293525665</v>
      </c>
      <c r="V12" s="22">
        <v>7476.8551837143341</v>
      </c>
      <c r="W12" s="20">
        <v>7954.9997539700007</v>
      </c>
      <c r="X12" s="22">
        <v>7954.9997539700007</v>
      </c>
      <c r="Y12" s="20">
        <v>8898.4460495603544</v>
      </c>
      <c r="Z12" s="22">
        <v>8898.4460495603544</v>
      </c>
      <c r="AA12" s="20">
        <v>9154.3811951585485</v>
      </c>
      <c r="AB12" s="22">
        <v>9154.3811951585485</v>
      </c>
      <c r="AC12" s="30">
        <v>9475.0769402007863</v>
      </c>
      <c r="AD12" s="22">
        <v>9475.0769402007863</v>
      </c>
    </row>
    <row r="13" spans="1:30" ht="7.5" customHeight="1">
      <c r="A13" s="103"/>
      <c r="B13" s="53"/>
      <c r="C13" s="99"/>
      <c r="D13" s="99"/>
      <c r="E13" s="99"/>
      <c r="F13" s="99"/>
      <c r="G13" s="105"/>
      <c r="H13" s="104"/>
      <c r="I13" s="105"/>
      <c r="J13" s="20"/>
      <c r="K13" s="22"/>
      <c r="L13" s="30"/>
      <c r="M13" s="59"/>
      <c r="N13" s="21"/>
      <c r="O13" s="30"/>
      <c r="P13" s="53"/>
      <c r="Q13" s="87"/>
      <c r="R13" s="87"/>
      <c r="S13" s="341"/>
      <c r="T13" s="99"/>
      <c r="U13" s="99"/>
      <c r="V13" s="105"/>
      <c r="W13" s="99"/>
      <c r="X13" s="105"/>
      <c r="Y13" s="99"/>
      <c r="Z13" s="105"/>
      <c r="AA13" s="20"/>
      <c r="AB13" s="22"/>
      <c r="AC13" s="30"/>
      <c r="AD13" s="35"/>
    </row>
    <row r="14" spans="1:30" ht="16.5">
      <c r="A14" s="41" t="s">
        <v>231</v>
      </c>
      <c r="B14" s="36" t="s">
        <v>166</v>
      </c>
      <c r="C14" s="99" t="s">
        <v>7</v>
      </c>
      <c r="D14" s="99" t="s">
        <v>7</v>
      </c>
      <c r="E14" s="99" t="s">
        <v>7</v>
      </c>
      <c r="F14" s="99" t="s">
        <v>7</v>
      </c>
      <c r="G14" s="105">
        <f t="shared" ref="G14:O14" si="2">G20/100*0.1</f>
        <v>26.851063</v>
      </c>
      <c r="H14" s="104">
        <f t="shared" si="2"/>
        <v>28.797560945572663</v>
      </c>
      <c r="I14" s="105">
        <f t="shared" si="2"/>
        <v>28.797560945572663</v>
      </c>
      <c r="J14" s="99">
        <f t="shared" si="2"/>
        <v>30.67212909480066</v>
      </c>
      <c r="K14" s="105">
        <f t="shared" si="2"/>
        <v>30.67212909480066</v>
      </c>
      <c r="L14" s="104">
        <f t="shared" ref="L14:M14" si="3">L20/100*0.1</f>
        <v>32.454934936197134</v>
      </c>
      <c r="M14" s="240">
        <f t="shared" si="3"/>
        <v>32.454934936197134</v>
      </c>
      <c r="N14" s="341">
        <f t="shared" si="2"/>
        <v>34.218448528476173</v>
      </c>
      <c r="O14" s="99">
        <f t="shared" si="2"/>
        <v>34.218448528476173</v>
      </c>
      <c r="P14" s="36" t="s">
        <v>164</v>
      </c>
      <c r="Q14" s="87"/>
      <c r="R14" s="87"/>
      <c r="S14" s="341" t="s">
        <v>7</v>
      </c>
      <c r="T14" s="99" t="s">
        <v>7</v>
      </c>
      <c r="U14" s="99" t="s">
        <v>7</v>
      </c>
      <c r="V14" s="105" t="s">
        <v>7</v>
      </c>
      <c r="W14" s="99">
        <v>26.851063</v>
      </c>
      <c r="X14" s="105">
        <v>26.851063</v>
      </c>
      <c r="Y14" s="99">
        <v>28.797560945572663</v>
      </c>
      <c r="Z14" s="105">
        <v>28.797560945572663</v>
      </c>
      <c r="AA14" s="99">
        <v>30.67212909480066</v>
      </c>
      <c r="AB14" s="105">
        <v>30.67212909480066</v>
      </c>
      <c r="AC14" s="104">
        <v>34.218448528476173</v>
      </c>
      <c r="AD14" s="105">
        <v>34.218448528476173</v>
      </c>
    </row>
    <row r="15" spans="1:30" ht="16.5">
      <c r="A15" s="41" t="s">
        <v>232</v>
      </c>
      <c r="B15" s="36" t="s">
        <v>167</v>
      </c>
      <c r="C15" s="99" t="s">
        <v>7</v>
      </c>
      <c r="D15" s="99" t="s">
        <v>7</v>
      </c>
      <c r="E15" s="99" t="s">
        <v>7</v>
      </c>
      <c r="F15" s="99" t="s">
        <v>7</v>
      </c>
      <c r="G15" s="105" t="s">
        <v>7</v>
      </c>
      <c r="H15" s="104">
        <f>G14</f>
        <v>26.851063</v>
      </c>
      <c r="I15" s="105">
        <f>G14</f>
        <v>26.851063</v>
      </c>
      <c r="J15" s="89">
        <f t="shared" ref="J15:K15" si="4">H14</f>
        <v>28.797560945572663</v>
      </c>
      <c r="K15" s="90">
        <f t="shared" si="4"/>
        <v>28.797560945572663</v>
      </c>
      <c r="L15" s="91">
        <f>H14</f>
        <v>28.797560945572663</v>
      </c>
      <c r="M15" s="349">
        <f>I14</f>
        <v>28.797560945572663</v>
      </c>
      <c r="N15" s="350">
        <f>J14</f>
        <v>30.67212909480066</v>
      </c>
      <c r="O15" s="91">
        <f>K14</f>
        <v>30.67212909480066</v>
      </c>
      <c r="P15" s="36" t="s">
        <v>165</v>
      </c>
      <c r="Q15" s="87"/>
      <c r="R15" s="87"/>
      <c r="S15" s="341" t="s">
        <v>7</v>
      </c>
      <c r="T15" s="99" t="s">
        <v>7</v>
      </c>
      <c r="U15" s="99" t="s">
        <v>7</v>
      </c>
      <c r="V15" s="105" t="s">
        <v>7</v>
      </c>
      <c r="W15" s="99" t="s">
        <v>7</v>
      </c>
      <c r="X15" s="105" t="s">
        <v>7</v>
      </c>
      <c r="Y15" s="99">
        <v>26.851063</v>
      </c>
      <c r="Z15" s="105">
        <v>26.851063</v>
      </c>
      <c r="AA15" s="89">
        <v>28.797560945572663</v>
      </c>
      <c r="AB15" s="90">
        <v>28.797560945572663</v>
      </c>
      <c r="AC15" s="91">
        <v>30.67212909480066</v>
      </c>
      <c r="AD15" s="342">
        <v>30.67212909480066</v>
      </c>
    </row>
    <row r="16" spans="1:30" ht="6" customHeight="1">
      <c r="A16" s="103"/>
      <c r="B16" s="88"/>
      <c r="C16" s="20"/>
      <c r="D16" s="20"/>
      <c r="E16" s="20"/>
      <c r="F16" s="20"/>
      <c r="G16" s="22"/>
      <c r="H16" s="30"/>
      <c r="I16" s="22"/>
      <c r="J16" s="20"/>
      <c r="K16" s="22"/>
      <c r="L16" s="30"/>
      <c r="M16" s="59"/>
      <c r="N16" s="21"/>
      <c r="O16" s="30"/>
      <c r="P16" s="88"/>
      <c r="Q16" s="87"/>
      <c r="R16" s="87"/>
      <c r="S16" s="21"/>
      <c r="T16" s="20"/>
      <c r="U16" s="20"/>
      <c r="V16" s="22"/>
      <c r="W16" s="20"/>
      <c r="X16" s="22"/>
      <c r="Y16" s="20"/>
      <c r="Z16" s="22"/>
      <c r="AA16" s="20"/>
      <c r="AB16" s="22"/>
      <c r="AC16" s="30"/>
      <c r="AD16" s="35"/>
    </row>
    <row r="17" spans="1:30" ht="30">
      <c r="A17" s="103" t="s">
        <v>234</v>
      </c>
      <c r="B17" s="36" t="s">
        <v>83</v>
      </c>
      <c r="C17" s="99" t="s">
        <v>7</v>
      </c>
      <c r="D17" s="99" t="s">
        <v>7</v>
      </c>
      <c r="E17" s="99">
        <f>E12-E10</f>
        <v>52.851900688168826</v>
      </c>
      <c r="F17" s="99">
        <f>F12-F10</f>
        <v>-120.54788981361435</v>
      </c>
      <c r="G17" s="105">
        <f t="shared" ref="G17" si="5">(G12-G14)-G10</f>
        <v>-1885.0645430299983</v>
      </c>
      <c r="H17" s="104">
        <f t="shared" ref="H17:K17" si="6">(H12-H14)-(H10-H15)</f>
        <v>183.07228946007126</v>
      </c>
      <c r="I17" s="105">
        <f t="shared" si="6"/>
        <v>173.96926046007138</v>
      </c>
      <c r="J17" s="99">
        <f t="shared" si="6"/>
        <v>15.148130914763897</v>
      </c>
      <c r="K17" s="105">
        <f t="shared" si="6"/>
        <v>15.148130914763897</v>
      </c>
      <c r="L17" s="104">
        <f>L12</f>
        <v>9868.8338248139698</v>
      </c>
      <c r="M17" s="240">
        <f>M12</f>
        <v>9868.8847125335597</v>
      </c>
      <c r="N17" s="341">
        <f>N12</f>
        <v>10047.953197635628</v>
      </c>
      <c r="O17" s="99">
        <f>O12</f>
        <v>10047.953197635628</v>
      </c>
      <c r="P17" s="36" t="s">
        <v>168</v>
      </c>
      <c r="Q17" s="87"/>
      <c r="R17" s="87"/>
      <c r="S17" s="341" t="s">
        <v>7</v>
      </c>
      <c r="T17" s="99" t="s">
        <v>7</v>
      </c>
      <c r="U17" s="99">
        <v>49.323012073868085</v>
      </c>
      <c r="V17" s="105">
        <v>-124.95955449093435</v>
      </c>
      <c r="W17" s="99">
        <v>-1885.0645430299983</v>
      </c>
      <c r="X17" s="105">
        <v>-1885.0645430299983</v>
      </c>
      <c r="Y17" s="99">
        <v>174.67542961478102</v>
      </c>
      <c r="Z17" s="105">
        <v>165.57240061478115</v>
      </c>
      <c r="AA17" s="99">
        <v>-819.46921499068048</v>
      </c>
      <c r="AB17" s="105">
        <v>-855.14130299068165</v>
      </c>
      <c r="AC17" s="104">
        <v>9475.0769402007863</v>
      </c>
      <c r="AD17" s="105">
        <v>9475.0769402007863</v>
      </c>
    </row>
    <row r="18" spans="1:30">
      <c r="A18" s="103" t="s">
        <v>235</v>
      </c>
      <c r="B18" s="12" t="s">
        <v>233</v>
      </c>
      <c r="C18" s="99" t="s">
        <v>7</v>
      </c>
      <c r="D18" s="99" t="s">
        <v>7</v>
      </c>
      <c r="E18" s="99">
        <f t="shared" ref="E18:O18" si="7">ABS(E17)</f>
        <v>52.851900688168826</v>
      </c>
      <c r="F18" s="99">
        <f t="shared" si="7"/>
        <v>120.54788981361435</v>
      </c>
      <c r="G18" s="105">
        <f t="shared" si="7"/>
        <v>1885.0645430299983</v>
      </c>
      <c r="H18" s="104">
        <f>ABS(H17)</f>
        <v>183.07228946007126</v>
      </c>
      <c r="I18" s="105">
        <f t="shared" si="7"/>
        <v>173.96926046007138</v>
      </c>
      <c r="J18" s="99">
        <f t="shared" si="7"/>
        <v>15.148130914763897</v>
      </c>
      <c r="K18" s="105">
        <f t="shared" si="7"/>
        <v>15.148130914763897</v>
      </c>
      <c r="L18" s="104">
        <f t="shared" ref="L18:M18" si="8">ABS(L17)</f>
        <v>9868.8338248139698</v>
      </c>
      <c r="M18" s="240">
        <f t="shared" si="8"/>
        <v>9868.8847125335597</v>
      </c>
      <c r="N18" s="341">
        <f t="shared" si="7"/>
        <v>10047.953197635628</v>
      </c>
      <c r="O18" s="99">
        <f t="shared" si="7"/>
        <v>10047.953197635628</v>
      </c>
      <c r="P18" s="12" t="s">
        <v>239</v>
      </c>
      <c r="Q18" s="92"/>
      <c r="R18" s="87"/>
      <c r="S18" s="341" t="s">
        <v>7</v>
      </c>
      <c r="T18" s="99" t="s">
        <v>7</v>
      </c>
      <c r="U18" s="99">
        <v>49.323012073868085</v>
      </c>
      <c r="V18" s="105">
        <v>124.95955449093435</v>
      </c>
      <c r="W18" s="99">
        <v>1885.0645430299983</v>
      </c>
      <c r="X18" s="105">
        <v>1885.0645430299983</v>
      </c>
      <c r="Y18" s="99">
        <v>174.67542961478102</v>
      </c>
      <c r="Z18" s="105">
        <v>165.57240061478115</v>
      </c>
      <c r="AA18" s="99">
        <v>819.46921499068048</v>
      </c>
      <c r="AB18" s="105">
        <v>855.14130299068165</v>
      </c>
      <c r="AC18" s="104">
        <v>9475.0769402007863</v>
      </c>
      <c r="AD18" s="105">
        <v>9475.0769402007863</v>
      </c>
    </row>
    <row r="19" spans="1:30" ht="6" customHeight="1">
      <c r="A19" s="103"/>
      <c r="B19" s="88"/>
      <c r="C19" s="20"/>
      <c r="D19" s="20"/>
      <c r="E19" s="20"/>
      <c r="F19" s="20"/>
      <c r="G19" s="22"/>
      <c r="H19" s="30"/>
      <c r="I19" s="22"/>
      <c r="J19" s="20"/>
      <c r="K19" s="22"/>
      <c r="L19" s="30"/>
      <c r="M19" s="59"/>
      <c r="N19" s="21"/>
      <c r="O19" s="30"/>
      <c r="P19" s="88"/>
      <c r="Q19" s="87"/>
      <c r="R19" s="87"/>
      <c r="S19" s="21"/>
      <c r="T19" s="20"/>
      <c r="U19" s="20"/>
      <c r="V19" s="22"/>
      <c r="W19" s="20"/>
      <c r="X19" s="22"/>
      <c r="Y19" s="20"/>
      <c r="Z19" s="22"/>
      <c r="AA19" s="20"/>
      <c r="AB19" s="22"/>
      <c r="AC19" s="30"/>
      <c r="AD19" s="35"/>
    </row>
    <row r="20" spans="1:30">
      <c r="A20" s="103" t="s">
        <v>236</v>
      </c>
      <c r="B20" s="36" t="s">
        <v>23</v>
      </c>
      <c r="C20" s="20">
        <f>'5.pielikuma 2.tabula'!C18</f>
        <v>22786.587</v>
      </c>
      <c r="D20" s="20">
        <f>'5.pielikuma 2.tabula'!D18</f>
        <v>23618.164000000008</v>
      </c>
      <c r="E20" s="20">
        <f>'5.pielikuma 2.tabula'!E18</f>
        <v>24320.324000000001</v>
      </c>
      <c r="F20" s="20">
        <f>'5.pielikuma 2.tabula'!F18</f>
        <v>24926.688000000002</v>
      </c>
      <c r="G20" s="22">
        <f>'5.pielikuma 2.tabula'!G18</f>
        <v>26851.062999999998</v>
      </c>
      <c r="H20" s="30">
        <f>'5.pielikuma 2.tabula'!H18</f>
        <v>28797.560945572659</v>
      </c>
      <c r="I20" s="22">
        <f>'5.pielikuma 2.tabula'!I18</f>
        <v>28797.560945572659</v>
      </c>
      <c r="J20" s="20">
        <f>'5.pielikuma 2.tabula'!J18</f>
        <v>30672.129094800661</v>
      </c>
      <c r="K20" s="22">
        <f>'5.pielikuma 2.tabula'!K18</f>
        <v>30672.129094800661</v>
      </c>
      <c r="L20" s="30">
        <f>'5.pielikuma 2.tabula'!L18</f>
        <v>32454.934936197136</v>
      </c>
      <c r="M20" s="68">
        <f>'5.pielikuma 2.tabula'!M18</f>
        <v>32454.934936197136</v>
      </c>
      <c r="N20" s="21">
        <f>'5.pielikuma 2.tabula'!N18</f>
        <v>34218.448528476169</v>
      </c>
      <c r="O20" s="20">
        <f>'5.pielikuma 2.tabula'!O18</f>
        <v>34218.448528476169</v>
      </c>
      <c r="P20" s="88" t="s">
        <v>238</v>
      </c>
      <c r="Q20" s="87"/>
      <c r="R20" s="87"/>
      <c r="S20" s="21">
        <v>22786.587</v>
      </c>
      <c r="T20" s="20">
        <v>23618.164000000008</v>
      </c>
      <c r="U20" s="20">
        <v>24320.324000000001</v>
      </c>
      <c r="V20" s="22">
        <v>24926.688000000002</v>
      </c>
      <c r="W20" s="20">
        <v>26851.062999999998</v>
      </c>
      <c r="X20" s="22">
        <v>26851.062999999998</v>
      </c>
      <c r="Y20" s="20">
        <v>28797.560945572659</v>
      </c>
      <c r="Z20" s="22">
        <v>28797.560945572659</v>
      </c>
      <c r="AA20" s="20">
        <v>30672.129094800661</v>
      </c>
      <c r="AB20" s="22">
        <v>30672.129094800661</v>
      </c>
      <c r="AC20" s="30">
        <v>34218.448528476169</v>
      </c>
      <c r="AD20" s="22">
        <v>34218.448528476169</v>
      </c>
    </row>
    <row r="21" spans="1:30" ht="15" customHeight="1">
      <c r="A21" s="103" t="s">
        <v>237</v>
      </c>
      <c r="B21" s="36" t="s">
        <v>84</v>
      </c>
      <c r="C21" s="99">
        <f>C20/100*0.1</f>
        <v>22.786587000000001</v>
      </c>
      <c r="D21" s="99">
        <f>D20/100*0.1</f>
        <v>23.618164000000007</v>
      </c>
      <c r="E21" s="99">
        <f>E20/100*0.1</f>
        <v>24.320323999999999</v>
      </c>
      <c r="F21" s="99">
        <f>F20/100*0.1</f>
        <v>24.926688000000002</v>
      </c>
      <c r="G21" s="105">
        <f t="shared" ref="G21:O21" si="9">G20/100*0.1</f>
        <v>26.851063</v>
      </c>
      <c r="H21" s="104">
        <f t="shared" si="9"/>
        <v>28.797560945572663</v>
      </c>
      <c r="I21" s="105">
        <f t="shared" si="9"/>
        <v>28.797560945572663</v>
      </c>
      <c r="J21" s="99">
        <f t="shared" si="9"/>
        <v>30.67212909480066</v>
      </c>
      <c r="K21" s="105">
        <f t="shared" si="9"/>
        <v>30.67212909480066</v>
      </c>
      <c r="L21" s="104">
        <f t="shared" ref="L21:M21" si="10">L20/100*0.1</f>
        <v>32.454934936197134</v>
      </c>
      <c r="M21" s="240">
        <f t="shared" si="10"/>
        <v>32.454934936197134</v>
      </c>
      <c r="N21" s="341">
        <f t="shared" si="9"/>
        <v>34.218448528476173</v>
      </c>
      <c r="O21" s="99">
        <f t="shared" si="9"/>
        <v>34.218448528476173</v>
      </c>
      <c r="P21" s="36" t="s">
        <v>169</v>
      </c>
      <c r="Q21" s="87"/>
      <c r="R21" s="87"/>
      <c r="S21" s="341">
        <v>22.786587000000001</v>
      </c>
      <c r="T21" s="99">
        <v>23.618164000000007</v>
      </c>
      <c r="U21" s="99">
        <v>24.320323999999999</v>
      </c>
      <c r="V21" s="105">
        <v>24.926688000000002</v>
      </c>
      <c r="W21" s="99">
        <v>26.851063</v>
      </c>
      <c r="X21" s="105">
        <v>26.851063</v>
      </c>
      <c r="Y21" s="99">
        <v>28.797560945572663</v>
      </c>
      <c r="Z21" s="105">
        <v>28.797560945572663</v>
      </c>
      <c r="AA21" s="99">
        <v>30.67212909480066</v>
      </c>
      <c r="AB21" s="105">
        <v>30.67212909480066</v>
      </c>
      <c r="AC21" s="104">
        <v>34.218448528476173</v>
      </c>
      <c r="AD21" s="105">
        <v>34.218448528476173</v>
      </c>
    </row>
    <row r="22" spans="1:30" ht="6" customHeight="1">
      <c r="A22" s="103"/>
      <c r="B22" s="88"/>
      <c r="C22" s="20"/>
      <c r="D22" s="20"/>
      <c r="E22" s="20"/>
      <c r="F22" s="20"/>
      <c r="G22" s="22"/>
      <c r="H22" s="30"/>
      <c r="I22" s="22"/>
      <c r="J22" s="20"/>
      <c r="K22" s="22"/>
      <c r="L22" s="30"/>
      <c r="M22" s="59"/>
      <c r="N22" s="21"/>
      <c r="O22" s="30"/>
      <c r="P22" s="88"/>
      <c r="Q22" s="87"/>
      <c r="R22" s="87"/>
      <c r="S22" s="21"/>
      <c r="T22" s="20"/>
      <c r="U22" s="20"/>
      <c r="V22" s="22"/>
      <c r="W22" s="20"/>
      <c r="X22" s="22"/>
      <c r="Y22" s="20"/>
      <c r="Z22" s="22"/>
      <c r="AA22" s="20"/>
      <c r="AB22" s="22"/>
      <c r="AC22" s="30"/>
      <c r="AD22" s="35"/>
    </row>
    <row r="23" spans="1:30" ht="45">
      <c r="A23" s="44" t="s">
        <v>240</v>
      </c>
      <c r="B23" s="36" t="s">
        <v>159</v>
      </c>
      <c r="C23" s="20">
        <f t="shared" ref="C23:G23" si="11">IF(C18&gt;C21,C12,C10)</f>
        <v>6621.046629950758</v>
      </c>
      <c r="D23" s="20">
        <f t="shared" si="11"/>
        <v>7117.0576212586957</v>
      </c>
      <c r="E23" s="20">
        <f t="shared" si="11"/>
        <v>7405.6117179668672</v>
      </c>
      <c r="F23" s="20">
        <f t="shared" si="11"/>
        <v>7481.2668483916541</v>
      </c>
      <c r="G23" s="22">
        <f t="shared" si="11"/>
        <v>7954.9997539700007</v>
      </c>
      <c r="H23" s="30">
        <f t="shared" ref="H23:K23" si="12">IF(H18&gt;H21,H12,H10)</f>
        <v>8906.8429094056446</v>
      </c>
      <c r="I23" s="22">
        <f t="shared" si="12"/>
        <v>8906.8429094056446</v>
      </c>
      <c r="J23" s="20">
        <f t="shared" si="12"/>
        <v>9360.6923160000006</v>
      </c>
      <c r="K23" s="22">
        <f t="shared" si="12"/>
        <v>9360.6923160000006</v>
      </c>
      <c r="L23" s="30">
        <f>IF(L18&gt;L21,L12,L10)</f>
        <v>9868.8338248139698</v>
      </c>
      <c r="M23" s="68">
        <f>IF(M18&gt;M21,M12,M10)</f>
        <v>9868.8847125335597</v>
      </c>
      <c r="N23" s="21">
        <f>IF(N18&gt;N21,N12,N10)</f>
        <v>10047.953197635628</v>
      </c>
      <c r="O23" s="20">
        <f>IF(O18&gt;O21,O12,O10)</f>
        <v>10047.953197635628</v>
      </c>
      <c r="P23" s="40" t="s">
        <v>158</v>
      </c>
      <c r="Q23" s="87"/>
      <c r="R23" s="87"/>
      <c r="S23" s="21">
        <v>6624.8244857094514</v>
      </c>
      <c r="T23" s="20">
        <v>7110.1295195477005</v>
      </c>
      <c r="U23" s="20">
        <v>7402.0828293525665</v>
      </c>
      <c r="V23" s="22">
        <v>7476.8551837143341</v>
      </c>
      <c r="W23" s="20">
        <v>7954.9997539700007</v>
      </c>
      <c r="X23" s="22">
        <v>7954.9997539700007</v>
      </c>
      <c r="Y23" s="20">
        <v>8898.4460495603544</v>
      </c>
      <c r="Z23" s="22">
        <v>8898.4460495603544</v>
      </c>
      <c r="AA23" s="20">
        <v>9154.3811951585485</v>
      </c>
      <c r="AB23" s="22">
        <v>9154.3811951585485</v>
      </c>
      <c r="AC23" s="30">
        <v>9475.0769402007863</v>
      </c>
      <c r="AD23" s="22">
        <v>9475.0769402007863</v>
      </c>
    </row>
    <row r="24" spans="1:30" ht="30">
      <c r="A24" s="102" t="s">
        <v>317</v>
      </c>
      <c r="B24" s="36" t="s">
        <v>318</v>
      </c>
      <c r="C24" s="20">
        <f>C23</f>
        <v>6621.046629950758</v>
      </c>
      <c r="D24" s="20">
        <f>D23</f>
        <v>7117.0576212586957</v>
      </c>
      <c r="E24" s="20">
        <f t="shared" ref="E24:F24" si="13">E23</f>
        <v>7405.6117179668672</v>
      </c>
      <c r="F24" s="20">
        <f t="shared" si="13"/>
        <v>7481.2668483916541</v>
      </c>
      <c r="G24" s="22">
        <f>G23-G14</f>
        <v>7928.1486909700006</v>
      </c>
      <c r="H24" s="30">
        <f t="shared" ref="H24:O24" si="14">H23-H14</f>
        <v>8878.0453484600712</v>
      </c>
      <c r="I24" s="22">
        <f t="shared" si="14"/>
        <v>8878.0453484600712</v>
      </c>
      <c r="J24" s="20">
        <f t="shared" si="14"/>
        <v>9330.0201869051998</v>
      </c>
      <c r="K24" s="22">
        <f t="shared" si="14"/>
        <v>9330.0201869051998</v>
      </c>
      <c r="L24" s="30">
        <f t="shared" ref="L24:M24" si="15">L23-L14</f>
        <v>9836.378889877773</v>
      </c>
      <c r="M24" s="68">
        <f t="shared" si="15"/>
        <v>9836.4297775973628</v>
      </c>
      <c r="N24" s="21">
        <f t="shared" si="14"/>
        <v>10013.734749107152</v>
      </c>
      <c r="O24" s="20">
        <f t="shared" si="14"/>
        <v>10013.734749107152</v>
      </c>
      <c r="P24" s="40" t="s">
        <v>319</v>
      </c>
      <c r="Q24" s="87"/>
      <c r="R24" s="87"/>
      <c r="S24" s="21">
        <v>6624.8244857094514</v>
      </c>
      <c r="T24" s="20">
        <v>7110.1295195477005</v>
      </c>
      <c r="U24" s="20">
        <v>7402.0828293525665</v>
      </c>
      <c r="V24" s="22">
        <v>7476.8551837143341</v>
      </c>
      <c r="W24" s="20">
        <v>7928.1486909700006</v>
      </c>
      <c r="X24" s="22">
        <v>7928.1486909700006</v>
      </c>
      <c r="Y24" s="20">
        <v>8869.6484886147809</v>
      </c>
      <c r="Z24" s="22">
        <v>8869.6484886147809</v>
      </c>
      <c r="AA24" s="20">
        <v>9154.3811951585485</v>
      </c>
      <c r="AB24" s="22">
        <v>9123.7090660637477</v>
      </c>
      <c r="AC24" s="30">
        <v>9440.8584916723103</v>
      </c>
      <c r="AD24" s="22">
        <v>9440.8584916723103</v>
      </c>
    </row>
    <row r="25" spans="1:30" ht="31.5" customHeight="1">
      <c r="A25" s="102" t="s">
        <v>225</v>
      </c>
      <c r="B25" s="36" t="s">
        <v>422</v>
      </c>
      <c r="C25" s="20">
        <v>6853.7565594390471</v>
      </c>
      <c r="D25" s="20">
        <v>7187.4981019999996</v>
      </c>
      <c r="E25" s="20">
        <v>7472.3535620000002</v>
      </c>
      <c r="F25" s="20">
        <v>7688.3516019999997</v>
      </c>
      <c r="G25" s="22">
        <v>8327.4578619999993</v>
      </c>
      <c r="H25" s="30">
        <v>8954.1882679999999</v>
      </c>
      <c r="I25" s="22"/>
      <c r="J25" s="20">
        <v>9322.8904089999996</v>
      </c>
      <c r="K25" s="22"/>
      <c r="L25" s="30">
        <v>9838.8219609999996</v>
      </c>
      <c r="M25" s="68"/>
      <c r="N25" s="21"/>
      <c r="O25" s="20"/>
      <c r="P25" s="40" t="s">
        <v>423</v>
      </c>
      <c r="Q25" s="87"/>
      <c r="R25" s="87"/>
      <c r="S25" s="221"/>
      <c r="T25" s="167"/>
      <c r="U25" s="167"/>
      <c r="V25" s="168"/>
      <c r="W25" s="167"/>
      <c r="X25" s="168"/>
      <c r="Y25" s="167"/>
      <c r="Z25" s="168"/>
      <c r="AA25" s="167"/>
      <c r="AB25" s="168"/>
      <c r="AC25" s="364"/>
      <c r="AD25" s="168"/>
    </row>
    <row r="26" spans="1:30" ht="60.75" thickBot="1">
      <c r="A26" s="102" t="s">
        <v>62</v>
      </c>
      <c r="B26" s="34" t="s">
        <v>161</v>
      </c>
      <c r="C26" s="99">
        <f>'5.pielikuma 3.tabula'!D9</f>
        <v>8596.5</v>
      </c>
      <c r="D26" s="99">
        <f>'5.pielikuma 3.tabula'!E9</f>
        <v>9045.2999999999993</v>
      </c>
      <c r="E26" s="99">
        <f>'5.pielikuma 3.tabula'!F9</f>
        <v>9353.1</v>
      </c>
      <c r="F26" s="99">
        <f>'5.pielikuma 3.tabula'!G9</f>
        <v>9309.7999999999993</v>
      </c>
      <c r="G26" s="105">
        <f>'5.pielikuma 3.tabula'!H9</f>
        <v>10089.949010253609</v>
      </c>
      <c r="H26" s="104">
        <f>'5.pielikuma 3.tabula'!I9</f>
        <v>10897.890021035902</v>
      </c>
      <c r="I26" s="105">
        <f>'5.pielikuma 3.tabula'!J9</f>
        <v>10897.890021035902</v>
      </c>
      <c r="J26" s="99">
        <f>J23-'5.pielikuma 3.tabula'!K48+'5.pielikuma 3.tabula'!K47-'5.pielikuma 3.tabula'!K49-'5.pielikuma 3.tabula'!K50-'5.pielikuma 3.tabula'!K51</f>
        <v>11365.896187748693</v>
      </c>
      <c r="K26" s="105">
        <f>K23-'5.pielikuma 3.tabula'!L48+'5.pielikuma 3.tabula'!L47-'5.pielikuma 3.tabula'!L49-'5.pielikuma 3.tabula'!L50-'5.pielikuma 3.tabula'!L51</f>
        <v>11365.896187748693</v>
      </c>
      <c r="L26" s="104">
        <f>L23-'5.pielikuma 3.tabula'!M48+'5.pielikuma 3.tabula'!M47-'5.pielikuma 3.tabula'!M49-'5.pielikuma 3.tabula'!M50-'5.pielikuma 3.tabula'!M51</f>
        <v>11958.760531792039</v>
      </c>
      <c r="M26" s="240">
        <f>M23-'5.pielikuma 3.tabula'!N48+'5.pielikuma 3.tabula'!N47-'5.pielikuma 3.tabula'!N49-'5.pielikuma 3.tabula'!N50-'5.pielikuma 3.tabula'!N51</f>
        <v>11958.811419511629</v>
      </c>
      <c r="N26" s="341">
        <f>N23-'5.pielikuma 3.tabula'!O48+'5.pielikuma 3.tabula'!O47-'5.pielikuma 3.tabula'!O49-'5.pielikuma 3.tabula'!O50-'5.pielikuma 3.tabula'!O51</f>
        <v>12206.45705551571</v>
      </c>
      <c r="O26" s="99">
        <f>O23-'5.pielikuma 3.tabula'!P48+'5.pielikuma 3.tabula'!P47-'5.pielikuma 3.tabula'!P49-'5.pielikuma 3.tabula'!P50-'5.pielikuma 3.tabula'!P51</f>
        <v>12206.45705551571</v>
      </c>
      <c r="P26" s="34" t="s">
        <v>162</v>
      </c>
      <c r="Q26" s="87"/>
      <c r="S26" s="343">
        <v>8596.5</v>
      </c>
      <c r="T26" s="344">
        <v>9045.2999999999993</v>
      </c>
      <c r="U26" s="344">
        <v>9353.1</v>
      </c>
      <c r="V26" s="345">
        <v>9309.7999999999993</v>
      </c>
      <c r="W26" s="344">
        <v>9989.2170658172708</v>
      </c>
      <c r="X26" s="345">
        <v>9989.2170658172708</v>
      </c>
      <c r="Y26" s="344">
        <v>10540.628836889839</v>
      </c>
      <c r="Z26" s="345">
        <v>10540.628836889839</v>
      </c>
      <c r="AA26" s="344">
        <v>11159.585066907241</v>
      </c>
      <c r="AB26" s="345">
        <v>11159.585066907241</v>
      </c>
      <c r="AC26" s="346">
        <v>11633.580798080868</v>
      </c>
      <c r="AD26" s="345">
        <v>11633.580798080868</v>
      </c>
    </row>
    <row r="27" spans="1:30" s="16" customFormat="1" ht="28.5" customHeight="1">
      <c r="A27" s="106" t="s">
        <v>13</v>
      </c>
      <c r="B27" s="27"/>
      <c r="C27" s="27"/>
      <c r="D27" s="27"/>
      <c r="E27" s="27"/>
      <c r="F27" s="27"/>
      <c r="G27" s="27"/>
      <c r="H27" s="27"/>
      <c r="I27" s="143"/>
      <c r="J27" s="93"/>
      <c r="K27" s="143"/>
      <c r="L27" s="94"/>
      <c r="M27" s="143"/>
      <c r="N27" s="94"/>
      <c r="O27" s="143"/>
      <c r="P27" s="28" t="s">
        <v>14</v>
      </c>
      <c r="S27" s="27"/>
      <c r="T27" s="27"/>
      <c r="U27" s="27"/>
      <c r="V27" s="27"/>
      <c r="W27" s="27"/>
      <c r="X27" s="143"/>
      <c r="Y27" s="27"/>
      <c r="Z27" s="143"/>
      <c r="AA27" s="93"/>
      <c r="AB27" s="143"/>
      <c r="AC27" s="94"/>
      <c r="AD27" s="143"/>
    </row>
    <row r="28" spans="1:30">
      <c r="I28" s="87"/>
      <c r="K28" s="96"/>
      <c r="M28" s="96"/>
      <c r="O28" s="96"/>
      <c r="Z28" s="87"/>
      <c r="AB28" s="96"/>
      <c r="AD28" s="95"/>
    </row>
    <row r="29" spans="1:30">
      <c r="I29" s="87"/>
      <c r="K29" s="87"/>
      <c r="Z29" s="87"/>
      <c r="AB29" s="87"/>
    </row>
    <row r="30" spans="1:30">
      <c r="I30" s="87"/>
      <c r="Z30" s="87"/>
    </row>
  </sheetData>
  <pageMargins left="0.55118110236220474" right="0.55118110236220474" top="0.98425196850393704" bottom="0.98425196850393704" header="0.31496062992125984" footer="0.31496062992125984"/>
  <pageSetup scale="71" orientation="landscape" r:id="rId1"/>
  <headerFooter>
    <oddHeader>&amp;L&amp;"Times New Roman,Обычный"Fiskālās disciplīnas padomes starpziņojums par SP 2018./21.
Fiscal discipline surveillance interim report on SP 2018/21&amp;R&amp;"Times New Roman,Обычный"5. pielikums
Annex 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Normal="100" workbookViewId="0">
      <selection activeCell="D16" sqref="D16"/>
    </sheetView>
  </sheetViews>
  <sheetFormatPr defaultRowHeight="14.25"/>
  <cols>
    <col min="1" max="16384" width="9.140625" style="306"/>
  </cols>
  <sheetData>
    <row r="1" spans="1:6">
      <c r="A1" s="305" t="s">
        <v>376</v>
      </c>
    </row>
    <row r="3" spans="1:6">
      <c r="A3" s="305" t="s">
        <v>377</v>
      </c>
      <c r="B3" s="307">
        <v>43168.389479166668</v>
      </c>
    </row>
    <row r="4" spans="1:6">
      <c r="A4" s="305" t="s">
        <v>378</v>
      </c>
      <c r="B4" s="307">
        <v>43190.849991226853</v>
      </c>
    </row>
    <row r="5" spans="1:6">
      <c r="A5" s="305" t="s">
        <v>379</v>
      </c>
      <c r="B5" s="305" t="s">
        <v>380</v>
      </c>
    </row>
    <row r="7" spans="1:6">
      <c r="A7" s="305" t="s">
        <v>381</v>
      </c>
      <c r="B7" s="305" t="s">
        <v>382</v>
      </c>
    </row>
    <row r="8" spans="1:6">
      <c r="A8" s="305" t="s">
        <v>383</v>
      </c>
      <c r="B8" s="305" t="s">
        <v>384</v>
      </c>
    </row>
    <row r="9" spans="1:6">
      <c r="A9" s="305" t="s">
        <v>385</v>
      </c>
      <c r="B9" s="305" t="s">
        <v>386</v>
      </c>
    </row>
    <row r="11" spans="1:6">
      <c r="A11" s="308" t="s">
        <v>387</v>
      </c>
      <c r="B11" s="308" t="s">
        <v>388</v>
      </c>
      <c r="C11" s="308" t="s">
        <v>389</v>
      </c>
      <c r="D11" s="308" t="s">
        <v>390</v>
      </c>
      <c r="E11" s="308" t="s">
        <v>391</v>
      </c>
      <c r="F11" s="308" t="s">
        <v>392</v>
      </c>
    </row>
    <row r="12" spans="1:6">
      <c r="A12" s="308" t="s">
        <v>393</v>
      </c>
      <c r="B12" s="309">
        <v>1064</v>
      </c>
      <c r="C12" s="309">
        <v>1010.2</v>
      </c>
      <c r="D12" s="309">
        <v>1059.3</v>
      </c>
      <c r="E12" s="309">
        <v>1157.2</v>
      </c>
      <c r="F12" s="309">
        <v>888.9</v>
      </c>
    </row>
    <row r="14" spans="1:6">
      <c r="A14" s="305" t="s">
        <v>394</v>
      </c>
    </row>
    <row r="15" spans="1:6">
      <c r="A15" s="305" t="s">
        <v>395</v>
      </c>
      <c r="B15" s="305" t="s">
        <v>396</v>
      </c>
    </row>
    <row r="17" spans="1:6">
      <c r="A17" s="305" t="s">
        <v>381</v>
      </c>
      <c r="B17" s="305" t="s">
        <v>382</v>
      </c>
    </row>
    <row r="18" spans="1:6">
      <c r="A18" s="305" t="s">
        <v>383</v>
      </c>
      <c r="B18" s="305" t="s">
        <v>384</v>
      </c>
    </row>
    <row r="19" spans="1:6">
      <c r="A19" s="305" t="s">
        <v>385</v>
      </c>
      <c r="B19" s="305" t="s">
        <v>397</v>
      </c>
    </row>
    <row r="21" spans="1:6">
      <c r="A21" s="308" t="s">
        <v>387</v>
      </c>
      <c r="B21" s="308" t="s">
        <v>388</v>
      </c>
      <c r="C21" s="308" t="s">
        <v>389</v>
      </c>
      <c r="D21" s="308" t="s">
        <v>390</v>
      </c>
      <c r="E21" s="308" t="s">
        <v>391</v>
      </c>
      <c r="F21" s="308" t="s">
        <v>392</v>
      </c>
    </row>
    <row r="22" spans="1:6">
      <c r="A22" s="308" t="s">
        <v>393</v>
      </c>
      <c r="B22" s="310">
        <v>8309.2999999999993</v>
      </c>
      <c r="C22" s="310">
        <v>8596.5</v>
      </c>
      <c r="D22" s="310">
        <v>9045.2999999999993</v>
      </c>
      <c r="E22" s="310">
        <v>9353.1</v>
      </c>
      <c r="F22" s="310">
        <v>9309.7999999999993</v>
      </c>
    </row>
    <row r="24" spans="1:6">
      <c r="A24" s="305" t="s">
        <v>394</v>
      </c>
    </row>
    <row r="25" spans="1:6">
      <c r="A25" s="305" t="s">
        <v>395</v>
      </c>
      <c r="B25" s="305" t="s">
        <v>396</v>
      </c>
    </row>
    <row r="27" spans="1:6">
      <c r="A27" s="305" t="s">
        <v>381</v>
      </c>
      <c r="B27" s="305" t="s">
        <v>382</v>
      </c>
    </row>
    <row r="28" spans="1:6">
      <c r="A28" s="305" t="s">
        <v>383</v>
      </c>
      <c r="B28" s="305" t="s">
        <v>384</v>
      </c>
    </row>
    <row r="29" spans="1:6">
      <c r="A29" s="305" t="s">
        <v>385</v>
      </c>
      <c r="B29" s="305" t="s">
        <v>398</v>
      </c>
    </row>
    <row r="31" spans="1:6">
      <c r="A31" s="308" t="s">
        <v>387</v>
      </c>
      <c r="B31" s="308" t="s">
        <v>388</v>
      </c>
      <c r="C31" s="308" t="s">
        <v>389</v>
      </c>
      <c r="D31" s="308" t="s">
        <v>390</v>
      </c>
      <c r="E31" s="308" t="s">
        <v>391</v>
      </c>
      <c r="F31" s="308" t="s">
        <v>392</v>
      </c>
    </row>
    <row r="32" spans="1:6">
      <c r="A32" s="308" t="s">
        <v>393</v>
      </c>
      <c r="B32" s="309">
        <v>362.5</v>
      </c>
      <c r="C32" s="309">
        <v>337.9</v>
      </c>
      <c r="D32" s="309">
        <v>338.1</v>
      </c>
      <c r="E32" s="309">
        <v>324.7</v>
      </c>
      <c r="F32" s="309">
        <v>255.5</v>
      </c>
    </row>
    <row r="34" spans="1:6">
      <c r="A34" s="305" t="s">
        <v>394</v>
      </c>
    </row>
    <row r="35" spans="1:6">
      <c r="A35" s="305" t="s">
        <v>395</v>
      </c>
      <c r="B35" s="305" t="s">
        <v>396</v>
      </c>
    </row>
    <row r="37" spans="1:6">
      <c r="A37" s="305" t="s">
        <v>381</v>
      </c>
      <c r="B37" s="305" t="s">
        <v>382</v>
      </c>
    </row>
    <row r="38" spans="1:6">
      <c r="A38" s="305" t="s">
        <v>383</v>
      </c>
      <c r="B38" s="305" t="s">
        <v>384</v>
      </c>
    </row>
    <row r="39" spans="1:6">
      <c r="A39" s="305" t="s">
        <v>385</v>
      </c>
      <c r="B39" s="305" t="s">
        <v>399</v>
      </c>
    </row>
    <row r="41" spans="1:6">
      <c r="A41" s="308" t="s">
        <v>387</v>
      </c>
      <c r="B41" s="308" t="s">
        <v>388</v>
      </c>
      <c r="C41" s="308" t="s">
        <v>389</v>
      </c>
      <c r="D41" s="308" t="s">
        <v>390</v>
      </c>
      <c r="E41" s="308" t="s">
        <v>391</v>
      </c>
      <c r="F41" s="308" t="s">
        <v>392</v>
      </c>
    </row>
    <row r="42" spans="1:6">
      <c r="A42" s="308" t="s">
        <v>393</v>
      </c>
      <c r="B42" s="309">
        <v>66</v>
      </c>
      <c r="C42" s="309">
        <v>70</v>
      </c>
      <c r="D42" s="309">
        <v>77.7</v>
      </c>
      <c r="E42" s="309">
        <v>64.8</v>
      </c>
      <c r="F42" s="309">
        <v>48.5</v>
      </c>
    </row>
    <row r="44" spans="1:6">
      <c r="A44" s="311" t="s">
        <v>30</v>
      </c>
      <c r="B44" s="312">
        <f>B32-B42</f>
        <v>296.5</v>
      </c>
      <c r="C44" s="312">
        <f>C32-C42</f>
        <v>267.89999999999998</v>
      </c>
      <c r="D44" s="312">
        <f>D32-D42</f>
        <v>260.40000000000003</v>
      </c>
      <c r="E44" s="312">
        <f>E32-E42</f>
        <v>259.89999999999998</v>
      </c>
      <c r="F44" s="312">
        <f>F32-F42</f>
        <v>207</v>
      </c>
    </row>
    <row r="45" spans="1:6">
      <c r="A45" s="305" t="s">
        <v>395</v>
      </c>
      <c r="B45" s="305" t="s">
        <v>396</v>
      </c>
    </row>
    <row r="47" spans="1:6">
      <c r="A47" s="305" t="s">
        <v>381</v>
      </c>
      <c r="B47" s="305" t="s">
        <v>382</v>
      </c>
    </row>
    <row r="48" spans="1:6">
      <c r="A48" s="305" t="s">
        <v>383</v>
      </c>
      <c r="B48" s="305" t="s">
        <v>384</v>
      </c>
    </row>
    <row r="49" spans="1:6">
      <c r="A49" s="305" t="s">
        <v>385</v>
      </c>
      <c r="B49" s="305" t="s">
        <v>400</v>
      </c>
    </row>
    <row r="51" spans="1:6">
      <c r="A51" s="308" t="s">
        <v>387</v>
      </c>
      <c r="B51" s="308" t="s">
        <v>388</v>
      </c>
      <c r="C51" s="308" t="s">
        <v>389</v>
      </c>
      <c r="D51" s="308" t="s">
        <v>390</v>
      </c>
      <c r="E51" s="308" t="s">
        <v>391</v>
      </c>
      <c r="F51" s="308" t="s">
        <v>392</v>
      </c>
    </row>
    <row r="52" spans="1:6">
      <c r="A52" s="308" t="s">
        <v>393</v>
      </c>
      <c r="B52" s="310">
        <v>8045.4</v>
      </c>
      <c r="C52" s="310">
        <v>8377.2999999999993</v>
      </c>
      <c r="D52" s="310">
        <v>8757</v>
      </c>
      <c r="E52" s="310">
        <v>9055.1</v>
      </c>
      <c r="F52" s="310">
        <v>9319.2999999999993</v>
      </c>
    </row>
    <row r="54" spans="1:6">
      <c r="A54" s="305" t="s">
        <v>394</v>
      </c>
    </row>
    <row r="55" spans="1:6">
      <c r="A55" s="305" t="s">
        <v>395</v>
      </c>
      <c r="B55" s="305" t="s">
        <v>396</v>
      </c>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zoomScale="85" zoomScaleNormal="85" zoomScalePageLayoutView="55" workbookViewId="0">
      <selection activeCell="A5" sqref="A5"/>
    </sheetView>
  </sheetViews>
  <sheetFormatPr defaultColWidth="9.140625" defaultRowHeight="15"/>
  <cols>
    <col min="1" max="1" width="41.42578125" style="16" customWidth="1"/>
    <col min="2" max="2" width="32.42578125" style="16" customWidth="1"/>
    <col min="3" max="3" width="12" style="16" hidden="1" customWidth="1"/>
    <col min="4" max="4" width="11.7109375" style="16" hidden="1" customWidth="1"/>
    <col min="5" max="5" width="11.85546875" style="16" hidden="1" customWidth="1"/>
    <col min="6" max="6" width="11.5703125" style="16" hidden="1" customWidth="1"/>
    <col min="7" max="7" width="11.28515625" style="47" hidden="1" customWidth="1"/>
    <col min="8" max="8" width="8.85546875" style="14" customWidth="1"/>
    <col min="9" max="9" width="10.140625" style="14" customWidth="1"/>
    <col min="10" max="10" width="8.85546875" style="14" customWidth="1"/>
    <col min="11" max="11" width="10.140625" style="14" customWidth="1"/>
    <col min="12" max="12" width="8.85546875" style="14" customWidth="1"/>
    <col min="13" max="13" width="10" style="14" customWidth="1"/>
    <col min="14" max="14" width="8.85546875" style="14" customWidth="1"/>
    <col min="15" max="15" width="10" style="14" customWidth="1"/>
    <col min="16" max="16" width="33.28515625" style="16" customWidth="1"/>
    <col min="17" max="18" width="9.140625" style="16"/>
    <col min="19" max="19" width="10.140625" style="47" hidden="1" customWidth="1"/>
    <col min="20" max="20" width="10.140625" style="14" hidden="1" customWidth="1"/>
    <col min="21" max="21" width="8.85546875" style="14" hidden="1" customWidth="1"/>
    <col min="22" max="22" width="10.140625" style="14" hidden="1" customWidth="1"/>
    <col min="23" max="23" width="8.85546875" style="14" hidden="1" customWidth="1"/>
    <col min="24" max="24" width="10.140625" style="14" hidden="1" customWidth="1"/>
    <col min="25" max="25" width="8.85546875" style="14" hidden="1" customWidth="1"/>
    <col min="26" max="26" width="10" style="14" hidden="1" customWidth="1"/>
    <col min="27" max="16384" width="9.140625" style="16"/>
  </cols>
  <sheetData>
    <row r="1" spans="1:26" ht="15.75">
      <c r="A1" s="216" t="s">
        <v>11</v>
      </c>
      <c r="B1" s="156"/>
      <c r="C1" s="110"/>
      <c r="D1" s="110"/>
      <c r="E1" s="110"/>
      <c r="F1" s="110"/>
      <c r="G1" s="110"/>
      <c r="H1" s="110"/>
      <c r="I1" s="110"/>
      <c r="J1" s="110"/>
      <c r="K1" s="110"/>
      <c r="L1" s="110"/>
      <c r="M1" s="110"/>
      <c r="N1" s="110"/>
      <c r="O1" s="110"/>
      <c r="P1" s="154" t="s">
        <v>329</v>
      </c>
      <c r="S1" s="110" t="s">
        <v>404</v>
      </c>
      <c r="T1" s="110"/>
      <c r="U1" s="110"/>
      <c r="V1" s="110"/>
      <c r="W1" s="110"/>
      <c r="X1" s="110"/>
      <c r="Y1" s="110"/>
      <c r="Z1" s="110"/>
    </row>
    <row r="2" spans="1:26" ht="15.75">
      <c r="A2" s="216" t="s">
        <v>12</v>
      </c>
      <c r="B2" s="156"/>
      <c r="C2" s="110"/>
      <c r="D2" s="110"/>
      <c r="E2" s="110"/>
      <c r="F2" s="110"/>
      <c r="G2" s="110"/>
      <c r="H2" s="111"/>
      <c r="I2" s="110"/>
      <c r="J2" s="111"/>
      <c r="K2" s="111"/>
      <c r="L2" s="110"/>
      <c r="M2" s="110"/>
      <c r="N2" s="110"/>
      <c r="O2" s="110"/>
      <c r="P2" s="154" t="s">
        <v>330</v>
      </c>
      <c r="S2" s="110"/>
      <c r="T2" s="111"/>
      <c r="U2" s="111"/>
      <c r="V2" s="110"/>
      <c r="W2" s="111"/>
      <c r="X2" s="111"/>
      <c r="Y2" s="110"/>
      <c r="Z2" s="110"/>
    </row>
    <row r="3" spans="1:26" s="18" customFormat="1">
      <c r="A3" s="217" t="s">
        <v>2</v>
      </c>
      <c r="B3" s="156"/>
      <c r="C3" s="110"/>
      <c r="D3" s="110"/>
      <c r="E3" s="110"/>
      <c r="F3" s="110"/>
      <c r="G3" s="110"/>
      <c r="H3" s="111"/>
      <c r="I3" s="214"/>
      <c r="J3" s="111"/>
      <c r="K3" s="111"/>
      <c r="L3" s="111"/>
      <c r="M3" s="111"/>
      <c r="N3" s="111"/>
      <c r="O3" s="111"/>
      <c r="P3" s="155"/>
      <c r="S3" s="110"/>
      <c r="T3" s="111"/>
      <c r="U3" s="111"/>
      <c r="V3" s="214"/>
      <c r="W3" s="111"/>
      <c r="X3" s="111"/>
      <c r="Y3" s="111"/>
      <c r="Z3" s="111"/>
    </row>
    <row r="4" spans="1:26" s="18" customFormat="1">
      <c r="A4" s="217" t="s">
        <v>3</v>
      </c>
      <c r="B4" s="156"/>
      <c r="C4" s="110"/>
      <c r="D4" s="110"/>
      <c r="E4" s="110"/>
      <c r="F4" s="110"/>
      <c r="G4" s="111"/>
      <c r="H4" s="111"/>
      <c r="I4" s="110"/>
      <c r="J4" s="111"/>
      <c r="K4" s="111"/>
      <c r="L4" s="111"/>
      <c r="M4" s="111"/>
      <c r="N4" s="111"/>
      <c r="O4" s="111"/>
      <c r="P4" s="155"/>
      <c r="S4" s="111"/>
      <c r="T4" s="111"/>
      <c r="U4" s="111"/>
      <c r="V4" s="110"/>
      <c r="W4" s="111"/>
      <c r="X4" s="111"/>
      <c r="Y4" s="111"/>
      <c r="Z4" s="111"/>
    </row>
    <row r="5" spans="1:26" s="14" customFormat="1" ht="6.75" customHeight="1" thickBot="1">
      <c r="A5" s="218"/>
      <c r="B5" s="218"/>
      <c r="C5" s="219"/>
      <c r="D5" s="219"/>
      <c r="E5" s="219"/>
      <c r="F5" s="219"/>
      <c r="G5" s="219"/>
      <c r="H5" s="219"/>
      <c r="I5" s="219"/>
      <c r="J5" s="219"/>
      <c r="K5" s="219"/>
      <c r="L5" s="219"/>
      <c r="M5" s="219"/>
      <c r="N5" s="219"/>
      <c r="O5" s="219"/>
      <c r="P5" s="156"/>
      <c r="S5" s="219"/>
      <c r="T5" s="219"/>
      <c r="U5" s="219"/>
      <c r="V5" s="219"/>
      <c r="W5" s="219"/>
      <c r="X5" s="219"/>
      <c r="Y5" s="219"/>
      <c r="Z5" s="219"/>
    </row>
    <row r="6" spans="1:26" s="14" customFormat="1">
      <c r="A6" s="179" t="s">
        <v>155</v>
      </c>
      <c r="B6" s="180" t="s">
        <v>153</v>
      </c>
      <c r="C6" s="193">
        <v>2013</v>
      </c>
      <c r="D6" s="194">
        <v>2014</v>
      </c>
      <c r="E6" s="194">
        <v>2015</v>
      </c>
      <c r="F6" s="358">
        <v>2016</v>
      </c>
      <c r="G6" s="195">
        <v>2017</v>
      </c>
      <c r="H6" s="147">
        <v>2018</v>
      </c>
      <c r="I6" s="146"/>
      <c r="J6" s="147">
        <v>2019</v>
      </c>
      <c r="K6" s="146"/>
      <c r="L6" s="147">
        <v>2020</v>
      </c>
      <c r="M6" s="146"/>
      <c r="N6" s="147">
        <v>2021</v>
      </c>
      <c r="O6" s="148"/>
      <c r="P6" s="157" t="s">
        <v>154</v>
      </c>
      <c r="S6" s="193">
        <v>2017</v>
      </c>
      <c r="T6" s="197"/>
      <c r="U6" s="145">
        <v>2018</v>
      </c>
      <c r="V6" s="146"/>
      <c r="W6" s="147">
        <v>2019</v>
      </c>
      <c r="X6" s="146"/>
      <c r="Y6" s="147">
        <v>2020</v>
      </c>
      <c r="Z6" s="146"/>
    </row>
    <row r="7" spans="1:26" s="14" customFormat="1" ht="60" customHeight="1" thickBot="1">
      <c r="A7" s="204"/>
      <c r="B7" s="205"/>
      <c r="C7" s="149" t="s">
        <v>375</v>
      </c>
      <c r="D7" s="151" t="s">
        <v>375</v>
      </c>
      <c r="E7" s="151" t="s">
        <v>375</v>
      </c>
      <c r="F7" s="151" t="s">
        <v>375</v>
      </c>
      <c r="G7" s="150" t="s">
        <v>375</v>
      </c>
      <c r="H7" s="291" t="s">
        <v>425</v>
      </c>
      <c r="I7" s="150" t="s">
        <v>426</v>
      </c>
      <c r="J7" s="151" t="s">
        <v>425</v>
      </c>
      <c r="K7" s="150" t="s">
        <v>426</v>
      </c>
      <c r="L7" s="151" t="s">
        <v>425</v>
      </c>
      <c r="M7" s="150" t="s">
        <v>426</v>
      </c>
      <c r="N7" s="291" t="s">
        <v>425</v>
      </c>
      <c r="O7" s="150" t="s">
        <v>426</v>
      </c>
      <c r="P7" s="158"/>
      <c r="S7" s="149" t="s">
        <v>283</v>
      </c>
      <c r="T7" s="150" t="s">
        <v>284</v>
      </c>
      <c r="U7" s="151" t="s">
        <v>283</v>
      </c>
      <c r="V7" s="150" t="s">
        <v>284</v>
      </c>
      <c r="W7" s="151" t="s">
        <v>283</v>
      </c>
      <c r="X7" s="150" t="s">
        <v>284</v>
      </c>
      <c r="Y7" s="151" t="s">
        <v>283</v>
      </c>
      <c r="Z7" s="150" t="s">
        <v>284</v>
      </c>
    </row>
    <row r="8" spans="1:26" ht="30">
      <c r="A8" s="206" t="s">
        <v>22</v>
      </c>
      <c r="B8" s="212" t="s">
        <v>96</v>
      </c>
      <c r="C8" s="226">
        <v>6847.6362883535103</v>
      </c>
      <c r="D8" s="227">
        <v>6949.5543070000003</v>
      </c>
      <c r="E8" s="227">
        <v>7181.5050960000008</v>
      </c>
      <c r="F8" s="227">
        <v>7312.0735319999994</v>
      </c>
      <c r="G8" s="153">
        <v>7712.0298169700009</v>
      </c>
      <c r="H8" s="229">
        <v>8621.8171029200003</v>
      </c>
      <c r="I8" s="153">
        <f>H8</f>
        <v>8621.8171029200003</v>
      </c>
      <c r="J8" s="229">
        <v>9111.4408008200007</v>
      </c>
      <c r="K8" s="230">
        <f>J8</f>
        <v>9111.4408008200007</v>
      </c>
      <c r="L8" s="229">
        <v>9838.1565508000022</v>
      </c>
      <c r="M8" s="153">
        <f>L8</f>
        <v>9838.1565508000022</v>
      </c>
      <c r="N8" s="229">
        <v>9736.1337747941034</v>
      </c>
      <c r="O8" s="353">
        <f>N8</f>
        <v>9736.1337747941034</v>
      </c>
      <c r="P8" s="159" t="s">
        <v>138</v>
      </c>
      <c r="S8" s="152">
        <v>8128.0658292900007</v>
      </c>
      <c r="T8" s="153">
        <v>8128.0658292900007</v>
      </c>
      <c r="U8" s="152">
        <v>8736.9360869200009</v>
      </c>
      <c r="V8" s="153">
        <v>8736.9360869200009</v>
      </c>
      <c r="W8" s="229">
        <v>9088.8183288199998</v>
      </c>
      <c r="X8" s="230">
        <v>9088.8183288199998</v>
      </c>
      <c r="Y8" s="229">
        <v>9733.626615000001</v>
      </c>
      <c r="Z8" s="153">
        <v>9733.626615000001</v>
      </c>
    </row>
    <row r="9" spans="1:26">
      <c r="A9" s="181" t="s">
        <v>25</v>
      </c>
      <c r="B9" s="31" t="s">
        <v>97</v>
      </c>
      <c r="C9" s="104">
        <v>-119.3334870034887</v>
      </c>
      <c r="D9" s="99">
        <v>-85.044017999999596</v>
      </c>
      <c r="E9" s="99">
        <v>-26.202362999999878</v>
      </c>
      <c r="F9" s="99">
        <v>57.370416999999634</v>
      </c>
      <c r="G9" s="22">
        <v>-14.36038300000007</v>
      </c>
      <c r="H9" s="30">
        <v>-18.257782424151628</v>
      </c>
      <c r="I9" s="22">
        <f t="shared" ref="I9:I11" si="0">H9</f>
        <v>-18.257782424151628</v>
      </c>
      <c r="J9" s="30">
        <v>-35.827324339650204</v>
      </c>
      <c r="K9" s="35">
        <f t="shared" ref="K9:K11" si="1">J9</f>
        <v>-35.827324339650204</v>
      </c>
      <c r="L9" s="30">
        <v>-30.272129527847483</v>
      </c>
      <c r="M9" s="22">
        <f t="shared" ref="M9:M11" si="2">L9</f>
        <v>-30.272129527847483</v>
      </c>
      <c r="N9" s="30">
        <v>-36.427160054835895</v>
      </c>
      <c r="O9" s="68">
        <f t="shared" ref="O9:O11" si="3">N9</f>
        <v>-36.427160054835895</v>
      </c>
      <c r="P9" s="160" t="s">
        <v>79</v>
      </c>
      <c r="S9" s="21">
        <v>16.638746053477007</v>
      </c>
      <c r="T9" s="22">
        <v>16.638746053477007</v>
      </c>
      <c r="U9" s="21">
        <v>31.57329343878655</v>
      </c>
      <c r="V9" s="22">
        <v>31.57329343878655</v>
      </c>
      <c r="W9" s="30">
        <v>-21.063334227399992</v>
      </c>
      <c r="X9" s="35">
        <v>-21.063334227399992</v>
      </c>
      <c r="Y9" s="30">
        <v>-15.843076011309222</v>
      </c>
      <c r="Z9" s="22">
        <v>-15.843076011309222</v>
      </c>
    </row>
    <row r="10" spans="1:26" ht="46.5" customHeight="1">
      <c r="A10" s="181" t="s">
        <v>91</v>
      </c>
      <c r="B10" s="31" t="s">
        <v>98</v>
      </c>
      <c r="C10" s="104">
        <v>-21.772723409418393</v>
      </c>
      <c r="D10" s="99">
        <v>-8.426257000000021</v>
      </c>
      <c r="E10" s="99">
        <v>-51.837687000000074</v>
      </c>
      <c r="F10" s="99">
        <v>33.687365000000057</v>
      </c>
      <c r="G10" s="22">
        <v>35.657796000000005</v>
      </c>
      <c r="H10" s="30">
        <v>21.178967</v>
      </c>
      <c r="I10" s="22">
        <f t="shared" si="0"/>
        <v>21.178967</v>
      </c>
      <c r="J10" s="30">
        <v>0.13217599999990171</v>
      </c>
      <c r="K10" s="35">
        <f t="shared" si="1"/>
        <v>0.13217599999990171</v>
      </c>
      <c r="L10" s="30">
        <v>-12.111849000000063</v>
      </c>
      <c r="M10" s="22">
        <f t="shared" si="2"/>
        <v>-12.111849000000063</v>
      </c>
      <c r="N10" s="30">
        <v>-15.962500999999975</v>
      </c>
      <c r="O10" s="68">
        <f t="shared" si="3"/>
        <v>-15.962500999999975</v>
      </c>
      <c r="P10" s="160" t="s">
        <v>80</v>
      </c>
      <c r="S10" s="21">
        <v>9.6206919999999627</v>
      </c>
      <c r="T10" s="22">
        <v>9.6206919999999627</v>
      </c>
      <c r="U10" s="21">
        <v>0.63301500000005717</v>
      </c>
      <c r="V10" s="22">
        <v>0.63301500000005717</v>
      </c>
      <c r="W10" s="292">
        <v>-7.3085039999999708</v>
      </c>
      <c r="X10" s="35">
        <v>-7.3085039999999708</v>
      </c>
      <c r="Y10" s="30">
        <v>-10.345418999999993</v>
      </c>
      <c r="Z10" s="22">
        <v>-10.345418999999993</v>
      </c>
    </row>
    <row r="11" spans="1:26">
      <c r="A11" s="181" t="s">
        <v>92</v>
      </c>
      <c r="B11" s="140" t="s">
        <v>74</v>
      </c>
      <c r="C11" s="115">
        <v>-91.577975000000009</v>
      </c>
      <c r="D11" s="121">
        <v>109.005</v>
      </c>
      <c r="E11" s="121">
        <v>75.471710489999936</v>
      </c>
      <c r="F11" s="121">
        <v>109.721</v>
      </c>
      <c r="G11" s="22">
        <v>96.425858182729485</v>
      </c>
      <c r="H11" s="30">
        <v>62.987703112369495</v>
      </c>
      <c r="I11" s="22">
        <f t="shared" si="0"/>
        <v>62.987703112369495</v>
      </c>
      <c r="J11" s="30">
        <v>4.9355340462956612</v>
      </c>
      <c r="K11" s="35">
        <f t="shared" si="1"/>
        <v>4.9355340462956612</v>
      </c>
      <c r="L11" s="30">
        <v>-63.906430338086409</v>
      </c>
      <c r="M11" s="22">
        <f t="shared" si="2"/>
        <v>-63.906430338086409</v>
      </c>
      <c r="N11" s="30">
        <v>236.93914158286958</v>
      </c>
      <c r="O11" s="68">
        <f t="shared" si="3"/>
        <v>236.93914158286958</v>
      </c>
      <c r="P11" s="160" t="s">
        <v>81</v>
      </c>
      <c r="S11" s="21">
        <v>82.443402937103812</v>
      </c>
      <c r="T11" s="22">
        <v>82.443402937103812</v>
      </c>
      <c r="U11" s="21">
        <v>-110.85776448358367</v>
      </c>
      <c r="V11" s="22">
        <v>-110.85776448358367</v>
      </c>
      <c r="W11" s="30">
        <v>-27.501671119795642</v>
      </c>
      <c r="X11" s="35">
        <v>-27.501671119795642</v>
      </c>
      <c r="Y11" s="30">
        <v>-92.424695979950627</v>
      </c>
      <c r="Z11" s="22">
        <v>-92.424695979950627</v>
      </c>
    </row>
    <row r="12" spans="1:26" ht="6" customHeight="1">
      <c r="A12" s="182"/>
      <c r="B12" s="31"/>
      <c r="C12" s="175"/>
      <c r="D12" s="53"/>
      <c r="E12" s="53"/>
      <c r="F12" s="53"/>
      <c r="G12" s="25"/>
      <c r="H12" s="26"/>
      <c r="I12" s="25"/>
      <c r="J12" s="29"/>
      <c r="K12" s="25"/>
      <c r="L12" s="26"/>
      <c r="M12" s="25"/>
      <c r="N12" s="26"/>
      <c r="O12" s="29"/>
      <c r="P12" s="160"/>
      <c r="S12" s="24"/>
      <c r="T12" s="25"/>
      <c r="U12" s="135"/>
      <c r="V12" s="25"/>
      <c r="W12" s="29"/>
      <c r="X12" s="25"/>
      <c r="Y12" s="26"/>
      <c r="Z12" s="25"/>
    </row>
    <row r="13" spans="1:26" ht="30">
      <c r="A13" s="181" t="s">
        <v>196</v>
      </c>
      <c r="B13" s="140" t="s">
        <v>141</v>
      </c>
      <c r="C13" s="104">
        <f t="shared" ref="C13" si="4">C22-C16</f>
        <v>-1.0202574615716276</v>
      </c>
      <c r="D13" s="99">
        <f>D22-D16-D15</f>
        <v>-1.0315539407462484</v>
      </c>
      <c r="E13" s="99">
        <f t="shared" ref="E13:G13" si="5">E22-E16</f>
        <v>-1.1222256905307584</v>
      </c>
      <c r="F13" s="99">
        <f>F22-F16-F15</f>
        <v>8.3895393545234065E-2</v>
      </c>
      <c r="G13" s="22">
        <f t="shared" si="5"/>
        <v>-0.65556569121594266</v>
      </c>
      <c r="H13" s="59">
        <f>H22-H16-H15</f>
        <v>-1.19</v>
      </c>
      <c r="I13" s="22">
        <f t="shared" ref="I13" si="6">I22-I16</f>
        <v>-1.1800501993966888</v>
      </c>
      <c r="J13" s="68">
        <f t="shared" ref="J13:O13" si="7">J22-J16-J15</f>
        <v>-0.83113734615576951</v>
      </c>
      <c r="K13" s="22">
        <f t="shared" si="7"/>
        <v>-0.83113734615576951</v>
      </c>
      <c r="L13" s="59">
        <f t="shared" si="7"/>
        <v>-0.42875634217479591</v>
      </c>
      <c r="M13" s="22">
        <f t="shared" si="7"/>
        <v>-0.42875634217479591</v>
      </c>
      <c r="N13" s="59">
        <f t="shared" si="7"/>
        <v>-0.5</v>
      </c>
      <c r="O13" s="68">
        <f t="shared" si="7"/>
        <v>-0.5</v>
      </c>
      <c r="P13" s="160" t="s">
        <v>170</v>
      </c>
      <c r="S13" s="21">
        <v>-0.99017877535766041</v>
      </c>
      <c r="T13" s="22">
        <v>-0.86017877535766063</v>
      </c>
      <c r="U13" s="138">
        <v>-1.19</v>
      </c>
      <c r="V13" s="22">
        <v>-0.78005019939668874</v>
      </c>
      <c r="W13" s="68">
        <v>-0.58587470349023263</v>
      </c>
      <c r="X13" s="22">
        <v>-8.5874703490232629E-2</v>
      </c>
      <c r="Y13" s="59">
        <v>-0.40696136951678746</v>
      </c>
      <c r="Z13" s="22">
        <v>-0.40696136951678746</v>
      </c>
    </row>
    <row r="14" spans="1:26" ht="6" customHeight="1">
      <c r="A14" s="182"/>
      <c r="B14" s="31"/>
      <c r="C14" s="175"/>
      <c r="D14" s="53"/>
      <c r="E14" s="53"/>
      <c r="F14" s="53"/>
      <c r="G14" s="25"/>
      <c r="H14" s="26"/>
      <c r="I14" s="25"/>
      <c r="J14" s="68"/>
      <c r="K14" s="22"/>
      <c r="L14" s="59"/>
      <c r="M14" s="22"/>
      <c r="N14" s="59"/>
      <c r="O14" s="68"/>
      <c r="P14" s="160"/>
      <c r="S14" s="24"/>
      <c r="T14" s="25"/>
      <c r="U14" s="135"/>
      <c r="V14" s="25"/>
      <c r="W14" s="29"/>
      <c r="X14" s="25"/>
      <c r="Y14" s="26"/>
      <c r="Z14" s="25"/>
    </row>
    <row r="15" spans="1:26" ht="15" customHeight="1">
      <c r="A15" s="181" t="s">
        <v>93</v>
      </c>
      <c r="B15" s="31" t="s">
        <v>99</v>
      </c>
      <c r="C15" s="141" t="s">
        <v>7</v>
      </c>
      <c r="D15" s="69">
        <f>D38</f>
        <v>-5.7159396471292166E-2</v>
      </c>
      <c r="E15" s="66" t="s">
        <v>7</v>
      </c>
      <c r="F15" s="362">
        <f>F38</f>
        <v>0.17809038220400558</v>
      </c>
      <c r="G15" s="61" t="s">
        <v>7</v>
      </c>
      <c r="H15" s="62">
        <f>H38</f>
        <v>9.9498006033112985E-3</v>
      </c>
      <c r="I15" s="61">
        <f>H15</f>
        <v>9.9498006033112985E-3</v>
      </c>
      <c r="J15" s="60">
        <f>J38</f>
        <v>-0.52623267228081183</v>
      </c>
      <c r="K15" s="61">
        <f>J15</f>
        <v>-0.52623267228081183</v>
      </c>
      <c r="L15" s="62">
        <f>L38</f>
        <v>-0.29892738311273198</v>
      </c>
      <c r="M15" s="61">
        <f>L15</f>
        <v>-0.29892738311273198</v>
      </c>
      <c r="N15" s="62">
        <f>N38</f>
        <v>0</v>
      </c>
      <c r="O15" s="60">
        <f>N15</f>
        <v>0</v>
      </c>
      <c r="P15" s="160" t="s">
        <v>171</v>
      </c>
      <c r="S15" s="293" t="s">
        <v>7</v>
      </c>
      <c r="T15" s="61" t="s">
        <v>7</v>
      </c>
      <c r="U15" s="136">
        <v>9.9498006033112985E-3</v>
      </c>
      <c r="V15" s="61">
        <v>9.9498006033112985E-3</v>
      </c>
      <c r="W15" s="60">
        <v>-0.52623267228081183</v>
      </c>
      <c r="X15" s="61">
        <v>-0.52623267228081183</v>
      </c>
      <c r="Y15" s="62">
        <v>-0.29892738311273198</v>
      </c>
      <c r="Z15" s="61">
        <v>-0.29892738311273198</v>
      </c>
    </row>
    <row r="16" spans="1:26" ht="15.75" customHeight="1">
      <c r="A16" s="181" t="s">
        <v>149</v>
      </c>
      <c r="B16" s="31" t="s">
        <v>100</v>
      </c>
      <c r="C16" s="176">
        <f>C36</f>
        <v>5.8390597451119894E-2</v>
      </c>
      <c r="D16" s="69">
        <f>D36</f>
        <v>-0.13194627036246337</v>
      </c>
      <c r="E16" s="69">
        <f>E36</f>
        <v>-0.10320325322015572</v>
      </c>
      <c r="F16" s="69">
        <f>F36</f>
        <v>-0.22400186067796973</v>
      </c>
      <c r="G16" s="126">
        <f t="shared" ref="G16:O16" si="8">G36</f>
        <v>0.18911612898717678</v>
      </c>
      <c r="H16" s="127">
        <f t="shared" si="8"/>
        <v>0.41916312562139108</v>
      </c>
      <c r="I16" s="126">
        <f t="shared" si="8"/>
        <v>0.41916312562139108</v>
      </c>
      <c r="J16" s="68">
        <f t="shared" si="8"/>
        <v>0.3889539439629694</v>
      </c>
      <c r="K16" s="22">
        <f t="shared" si="8"/>
        <v>0.3889539439629694</v>
      </c>
      <c r="L16" s="59">
        <f t="shared" ref="L16:M16" si="9">L36</f>
        <v>0.25926765081391595</v>
      </c>
      <c r="M16" s="61">
        <f t="shared" si="9"/>
        <v>0.25926765081391595</v>
      </c>
      <c r="N16" s="59">
        <f t="shared" si="8"/>
        <v>0.12806629819122614</v>
      </c>
      <c r="O16" s="60">
        <f t="shared" si="8"/>
        <v>0.12806629819122614</v>
      </c>
      <c r="P16" s="160" t="s">
        <v>172</v>
      </c>
      <c r="S16" s="294">
        <v>-1.5580798642339459E-2</v>
      </c>
      <c r="T16" s="295">
        <v>-1.5580798642339459E-2</v>
      </c>
      <c r="U16" s="137">
        <v>0.12280069857960882</v>
      </c>
      <c r="V16" s="126">
        <v>0.12280069857960882</v>
      </c>
      <c r="W16" s="125">
        <v>0.20134012577104443</v>
      </c>
      <c r="X16" s="126">
        <v>0.20134012577104443</v>
      </c>
      <c r="Y16" s="127">
        <v>0.29512150262951936</v>
      </c>
      <c r="Z16" s="61">
        <v>0.29512150262951936</v>
      </c>
    </row>
    <row r="17" spans="1:26" ht="5.25" customHeight="1">
      <c r="A17" s="182"/>
      <c r="B17" s="31"/>
      <c r="C17" s="141"/>
      <c r="D17" s="66"/>
      <c r="E17" s="66"/>
      <c r="F17" s="66"/>
      <c r="G17" s="25"/>
      <c r="H17" s="26"/>
      <c r="I17" s="25"/>
      <c r="J17" s="29"/>
      <c r="K17" s="25"/>
      <c r="L17" s="26"/>
      <c r="M17" s="25"/>
      <c r="N17" s="26"/>
      <c r="O17" s="29"/>
      <c r="P17" s="160"/>
      <c r="S17" s="24"/>
      <c r="T17" s="25"/>
      <c r="U17" s="135"/>
      <c r="V17" s="25"/>
      <c r="W17" s="29"/>
      <c r="X17" s="25"/>
      <c r="Y17" s="26"/>
      <c r="Z17" s="25"/>
    </row>
    <row r="18" spans="1:26">
      <c r="A18" s="181" t="s">
        <v>58</v>
      </c>
      <c r="B18" s="31" t="s">
        <v>23</v>
      </c>
      <c r="C18" s="104">
        <f>'5.pielikuma 3.tabula'!D8</f>
        <v>22786.587</v>
      </c>
      <c r="D18" s="99">
        <f>'5.pielikuma 3.tabula'!E8</f>
        <v>23618.164000000008</v>
      </c>
      <c r="E18" s="99">
        <f>'5.pielikuma 3.tabula'!F8</f>
        <v>24320.324000000001</v>
      </c>
      <c r="F18" s="99">
        <f>'5.pielikuma 3.tabula'!G8</f>
        <v>24926.688000000002</v>
      </c>
      <c r="G18" s="22">
        <f>'5.pielikuma 3.tabula'!H8</f>
        <v>26851.062999999998</v>
      </c>
      <c r="H18" s="59">
        <f>'5.pielikuma 3.tabula'!I8</f>
        <v>28797.560945572659</v>
      </c>
      <c r="I18" s="22">
        <f>'5.pielikuma 3.tabula'!J8</f>
        <v>28797.560945572659</v>
      </c>
      <c r="J18" s="68">
        <f>'5.pielikuma 3.tabula'!K8</f>
        <v>30672.129094800661</v>
      </c>
      <c r="K18" s="22">
        <f>'5.pielikuma 3.tabula'!L8</f>
        <v>30672.129094800661</v>
      </c>
      <c r="L18" s="59">
        <f>'5.pielikuma 3.tabula'!M8</f>
        <v>32454.934936197136</v>
      </c>
      <c r="M18" s="22">
        <f>'5.pielikuma 3.tabula'!N8</f>
        <v>32454.934936197136</v>
      </c>
      <c r="N18" s="59">
        <f>'5.pielikuma 3.tabula'!O8</f>
        <v>34218.448528476169</v>
      </c>
      <c r="O18" s="68">
        <f>'5.pielikuma 3.tabula'!P8</f>
        <v>34218.448528476169</v>
      </c>
      <c r="P18" s="160" t="s">
        <v>173</v>
      </c>
      <c r="S18" s="21">
        <v>26676.154242064036</v>
      </c>
      <c r="T18" s="22">
        <v>26676.154242064036</v>
      </c>
      <c r="U18" s="138">
        <v>28359.362287731936</v>
      </c>
      <c r="V18" s="22">
        <v>28359.362287731936</v>
      </c>
      <c r="W18" s="68">
        <v>29976.600714716209</v>
      </c>
      <c r="X18" s="22">
        <v>29976.600714716209</v>
      </c>
      <c r="Y18" s="59">
        <v>29976.600714716209</v>
      </c>
      <c r="Z18" s="22">
        <v>29976.600714716209</v>
      </c>
    </row>
    <row r="19" spans="1:26" ht="5.25" customHeight="1">
      <c r="A19" s="182"/>
      <c r="B19" s="183"/>
      <c r="C19" s="177"/>
      <c r="D19" s="32"/>
      <c r="E19" s="32"/>
      <c r="F19" s="32"/>
      <c r="G19" s="25"/>
      <c r="H19" s="26"/>
      <c r="I19" s="25"/>
      <c r="J19" s="29"/>
      <c r="K19" s="25"/>
      <c r="L19" s="26"/>
      <c r="M19" s="25"/>
      <c r="N19" s="26"/>
      <c r="O19" s="29"/>
      <c r="P19" s="161"/>
      <c r="S19" s="24"/>
      <c r="T19" s="25"/>
      <c r="U19" s="135"/>
      <c r="V19" s="25"/>
      <c r="W19" s="29"/>
      <c r="X19" s="25"/>
      <c r="Y19" s="26"/>
      <c r="Z19" s="25"/>
    </row>
    <row r="20" spans="1:26" ht="28.5">
      <c r="A20" s="184" t="s">
        <v>94</v>
      </c>
      <c r="B20" s="185" t="s">
        <v>95</v>
      </c>
      <c r="C20" s="46">
        <f t="shared" ref="C20:F20" si="10">C8+C9+C10+C11-(C13+C16)*C18/100</f>
        <v>6834.1287327575947</v>
      </c>
      <c r="D20" s="46">
        <f>D8+D9+D10+D11-(D13+D15+D16)*D18/100</f>
        <v>7253.3864200000025</v>
      </c>
      <c r="E20" s="46">
        <f t="shared" si="10"/>
        <v>7476.9650460000003</v>
      </c>
      <c r="F20" s="363">
        <f t="shared" si="10"/>
        <v>7547.7762159299973</v>
      </c>
      <c r="G20" s="45">
        <f t="shared" ref="G20" si="11">G8+G9+G10+G11-(G13+G16)*G18/100</f>
        <v>7954.9997539700007</v>
      </c>
      <c r="H20" s="65">
        <f>H8+H9+H10+H11-(H13+H15+H16)*H18/100</f>
        <v>8906.8429094056446</v>
      </c>
      <c r="I20" s="45">
        <f t="shared" ref="I20" si="12">I8+I9+I10+I11-(I13+I16)*I18/100</f>
        <v>8906.8429094056446</v>
      </c>
      <c r="J20" s="64">
        <f>J8+J9+J10+J11-(J13+J15+J16)*J18/100</f>
        <v>9377.7150150639918</v>
      </c>
      <c r="K20" s="45">
        <f t="shared" ref="K20:O20" si="13">K8+K9+K10+K11-(K13+K15+K16)*K18/100</f>
        <v>9377.7150150639918</v>
      </c>
      <c r="L20" s="65">
        <f t="shared" si="13"/>
        <v>9883.8902741351667</v>
      </c>
      <c r="M20" s="45">
        <f t="shared" si="13"/>
        <v>9883.8902741351667</v>
      </c>
      <c r="N20" s="65">
        <f t="shared" si="13"/>
        <v>10047.953197635628</v>
      </c>
      <c r="O20" s="64">
        <f t="shared" si="13"/>
        <v>10047.953197635628</v>
      </c>
      <c r="P20" s="162" t="s">
        <v>157</v>
      </c>
      <c r="S20" s="296">
        <v>8505.0666455451483</v>
      </c>
      <c r="T20" s="45">
        <v>8470.3876450304651</v>
      </c>
      <c r="U20" s="139">
        <v>8958.1138470971564</v>
      </c>
      <c r="V20" s="45">
        <v>8844.6763979462285</v>
      </c>
      <c r="W20" s="64">
        <v>9305.9618814457062</v>
      </c>
      <c r="X20" s="45">
        <v>8998.3322108721241</v>
      </c>
      <c r="Y20" s="65">
        <v>9738.1474824080615</v>
      </c>
      <c r="Z20" s="45">
        <v>9648.5392143454083</v>
      </c>
    </row>
    <row r="21" spans="1:26" ht="6" customHeight="1">
      <c r="A21" s="182"/>
      <c r="B21" s="31"/>
      <c r="C21" s="23"/>
      <c r="D21" s="12"/>
      <c r="E21" s="12"/>
      <c r="F21" s="12"/>
      <c r="G21" s="25"/>
      <c r="H21" s="26"/>
      <c r="I21" s="25"/>
      <c r="J21" s="29"/>
      <c r="K21" s="25"/>
      <c r="L21" s="26"/>
      <c r="M21" s="25"/>
      <c r="N21" s="26"/>
      <c r="O21" s="29"/>
      <c r="P21" s="160"/>
      <c r="S21" s="24"/>
      <c r="T21" s="25"/>
      <c r="U21" s="135"/>
      <c r="V21" s="25"/>
      <c r="W21" s="29"/>
      <c r="X21" s="25"/>
      <c r="Y21" s="26"/>
      <c r="Z21" s="25"/>
    </row>
    <row r="22" spans="1:26" ht="30.75" customHeight="1">
      <c r="A22" s="182" t="s">
        <v>175</v>
      </c>
      <c r="B22" s="140" t="s">
        <v>182</v>
      </c>
      <c r="C22" s="176">
        <f t="shared" ref="C22:O22" si="14">MAX(C24,C42)</f>
        <v>-0.9618668641205077</v>
      </c>
      <c r="D22" s="69">
        <f t="shared" si="14"/>
        <v>-1.220659607580004</v>
      </c>
      <c r="E22" s="69">
        <f t="shared" si="14"/>
        <v>-1.225428943750914</v>
      </c>
      <c r="F22" s="69">
        <f t="shared" si="14"/>
        <v>3.7983915071269886E-2</v>
      </c>
      <c r="G22" s="126">
        <f t="shared" si="14"/>
        <v>-0.46644956222876593</v>
      </c>
      <c r="H22" s="127">
        <f t="shared" si="14"/>
        <v>-0.76088707377529763</v>
      </c>
      <c r="I22" s="126">
        <f t="shared" si="14"/>
        <v>-0.76088707377529763</v>
      </c>
      <c r="J22" s="125">
        <f t="shared" si="14"/>
        <v>-0.968416074473612</v>
      </c>
      <c r="K22" s="126">
        <f t="shared" si="14"/>
        <v>-0.968416074473612</v>
      </c>
      <c r="L22" s="127">
        <f t="shared" ref="L22:M22" si="15">MAX(L24,L42)</f>
        <v>-0.468416074473612</v>
      </c>
      <c r="M22" s="126">
        <f t="shared" si="15"/>
        <v>-0.468416074473612</v>
      </c>
      <c r="N22" s="127">
        <f t="shared" si="14"/>
        <v>-0.37193370180877383</v>
      </c>
      <c r="O22" s="125">
        <f t="shared" si="14"/>
        <v>-0.37193370180877383</v>
      </c>
      <c r="P22" s="163" t="s">
        <v>184</v>
      </c>
      <c r="S22" s="213">
        <v>-1.0057595739999998</v>
      </c>
      <c r="T22" s="126">
        <v>-0.87575957400000004</v>
      </c>
      <c r="U22" s="137">
        <v>-1.0572495008170799</v>
      </c>
      <c r="V22" s="126">
        <v>-0.65724950081707989</v>
      </c>
      <c r="W22" s="125">
        <v>-0.91076725000000003</v>
      </c>
      <c r="X22" s="126">
        <v>-0.41076725000000003</v>
      </c>
      <c r="Y22" s="127">
        <v>-0.41076725000000003</v>
      </c>
      <c r="Z22" s="126">
        <v>-0.41076725000000003</v>
      </c>
    </row>
    <row r="23" spans="1:26" ht="6" customHeight="1">
      <c r="A23" s="182"/>
      <c r="B23" s="31"/>
      <c r="C23" s="175"/>
      <c r="D23" s="53"/>
      <c r="E23" s="53"/>
      <c r="F23" s="53"/>
      <c r="G23" s="25"/>
      <c r="H23" s="127"/>
      <c r="I23" s="126"/>
      <c r="J23" s="125"/>
      <c r="K23" s="126"/>
      <c r="L23" s="127"/>
      <c r="M23" s="126"/>
      <c r="N23" s="127"/>
      <c r="O23" s="125"/>
      <c r="P23" s="160"/>
      <c r="S23" s="24"/>
      <c r="T23" s="25"/>
      <c r="U23" s="135"/>
      <c r="V23" s="25"/>
      <c r="W23" s="29"/>
      <c r="X23" s="25"/>
      <c r="Y23" s="26"/>
      <c r="Z23" s="25"/>
    </row>
    <row r="24" spans="1:26" s="83" customFormat="1" ht="60">
      <c r="A24" s="188" t="s">
        <v>195</v>
      </c>
      <c r="B24" s="187" t="s">
        <v>183</v>
      </c>
      <c r="C24" s="176">
        <f>C40</f>
        <v>-0.9618668641205077</v>
      </c>
      <c r="D24" s="69">
        <f t="shared" ref="D24:O24" si="16">D40</f>
        <v>-1.220659607580004</v>
      </c>
      <c r="E24" s="69">
        <f t="shared" si="16"/>
        <v>-1.225428943750914</v>
      </c>
      <c r="F24" s="69">
        <f t="shared" si="16"/>
        <v>3.7983915071269886E-2</v>
      </c>
      <c r="G24" s="22">
        <f t="shared" si="16"/>
        <v>-0.46644956222876593</v>
      </c>
      <c r="H24" s="127">
        <f t="shared" si="16"/>
        <v>-0.76088707377529763</v>
      </c>
      <c r="I24" s="126">
        <f t="shared" si="16"/>
        <v>-0.76088707377529763</v>
      </c>
      <c r="J24" s="125">
        <f t="shared" si="16"/>
        <v>-1.1372787283178423</v>
      </c>
      <c r="K24" s="126">
        <f t="shared" si="16"/>
        <v>-1.1372787283178423</v>
      </c>
      <c r="L24" s="127">
        <f t="shared" ref="L24:M24" si="17">L40</f>
        <v>-0.53965973229881603</v>
      </c>
      <c r="M24" s="126">
        <f t="shared" si="17"/>
        <v>-0.53965973229881603</v>
      </c>
      <c r="N24" s="127">
        <f t="shared" si="16"/>
        <v>-0.37193370180877383</v>
      </c>
      <c r="O24" s="125">
        <f t="shared" si="16"/>
        <v>-0.37193370180877383</v>
      </c>
      <c r="P24" s="215" t="s">
        <v>185</v>
      </c>
      <c r="S24" s="21">
        <v>-1.2055807986423395</v>
      </c>
      <c r="T24" s="22">
        <v>-1.0755807986423396</v>
      </c>
      <c r="U24" s="138">
        <v>-1.0572495008170799</v>
      </c>
      <c r="V24" s="22">
        <v>-0.65724950081707989</v>
      </c>
      <c r="W24" s="68">
        <v>-1.3248925465097674</v>
      </c>
      <c r="X24" s="22">
        <v>-0.8248925465097674</v>
      </c>
      <c r="Y24" s="59">
        <v>-0.50380588048321262</v>
      </c>
      <c r="Z24" s="22">
        <v>-0.50380588048321262</v>
      </c>
    </row>
    <row r="25" spans="1:26" s="83" customFormat="1" ht="6" customHeight="1">
      <c r="A25" s="189"/>
      <c r="B25" s="187"/>
      <c r="C25" s="175"/>
      <c r="D25" s="53"/>
      <c r="E25" s="53"/>
      <c r="F25" s="53"/>
      <c r="G25" s="25"/>
      <c r="H25" s="26"/>
      <c r="I25" s="25"/>
      <c r="J25" s="29"/>
      <c r="K25" s="25"/>
      <c r="L25" s="26"/>
      <c r="M25" s="25"/>
      <c r="N25" s="26"/>
      <c r="O25" s="29"/>
      <c r="P25" s="163"/>
      <c r="S25" s="24"/>
      <c r="T25" s="25"/>
      <c r="U25" s="135"/>
      <c r="V25" s="25"/>
      <c r="W25" s="29"/>
      <c r="X25" s="25"/>
      <c r="Y25" s="26"/>
      <c r="Z25" s="25"/>
    </row>
    <row r="26" spans="1:26" s="83" customFormat="1" ht="45">
      <c r="A26" s="188" t="s">
        <v>63</v>
      </c>
      <c r="B26" s="187" t="s">
        <v>85</v>
      </c>
      <c r="C26" s="141">
        <v>-0.5</v>
      </c>
      <c r="D26" s="66">
        <v>-0.5</v>
      </c>
      <c r="E26" s="66">
        <v>-0.5</v>
      </c>
      <c r="F26" s="66">
        <v>-0.5</v>
      </c>
      <c r="G26" s="67">
        <v>-0.5</v>
      </c>
      <c r="H26" s="141">
        <v>-0.5</v>
      </c>
      <c r="I26" s="67">
        <v>-0.5</v>
      </c>
      <c r="J26" s="66">
        <v>-0.5</v>
      </c>
      <c r="K26" s="67">
        <v>-0.5</v>
      </c>
      <c r="L26" s="66">
        <v>-0.5</v>
      </c>
      <c r="M26" s="67">
        <v>-0.5</v>
      </c>
      <c r="N26" s="141">
        <v>-0.5</v>
      </c>
      <c r="O26" s="298">
        <v>-0.5</v>
      </c>
      <c r="P26" s="163" t="s">
        <v>176</v>
      </c>
      <c r="S26" s="299">
        <v>-0.5</v>
      </c>
      <c r="T26" s="67">
        <v>-0.5</v>
      </c>
      <c r="U26" s="299">
        <v>-0.5</v>
      </c>
      <c r="V26" s="67">
        <v>-0.5</v>
      </c>
      <c r="W26" s="66">
        <v>-0.5</v>
      </c>
      <c r="X26" s="67">
        <v>-0.5</v>
      </c>
      <c r="Y26" s="66">
        <v>-0.5</v>
      </c>
      <c r="Z26" s="67">
        <v>-0.5</v>
      </c>
    </row>
    <row r="27" spans="1:26" s="83" customFormat="1" ht="45">
      <c r="A27" s="189" t="s">
        <v>144</v>
      </c>
      <c r="B27" s="187" t="s">
        <v>86</v>
      </c>
      <c r="C27" s="141">
        <f>C28</f>
        <v>-0.5</v>
      </c>
      <c r="D27" s="66">
        <f>D28</f>
        <v>-0.5</v>
      </c>
      <c r="E27" s="69">
        <f>E28+E29</f>
        <v>-0.77</v>
      </c>
      <c r="F27" s="69">
        <f>F29+F30</f>
        <v>-0.56000000000000005</v>
      </c>
      <c r="G27" s="70">
        <f t="shared" ref="G27" si="18">G29+G30</f>
        <v>-0.56000000000000005</v>
      </c>
      <c r="H27" s="361">
        <f t="shared" ref="H27:I27" si="19">H30</f>
        <v>-0.28999999999999998</v>
      </c>
      <c r="I27" s="70">
        <f t="shared" si="19"/>
        <v>-0.28999999999999998</v>
      </c>
      <c r="J27" s="233" t="s">
        <v>7</v>
      </c>
      <c r="K27" s="234" t="s">
        <v>7</v>
      </c>
      <c r="L27" s="235" t="s">
        <v>7</v>
      </c>
      <c r="M27" s="234" t="s">
        <v>7</v>
      </c>
      <c r="N27" s="235" t="s">
        <v>7</v>
      </c>
      <c r="O27" s="236" t="s">
        <v>7</v>
      </c>
      <c r="P27" s="163" t="s">
        <v>178</v>
      </c>
      <c r="S27" s="239">
        <v>-0.56000000000000005</v>
      </c>
      <c r="T27" s="70">
        <v>-0.56000000000000005</v>
      </c>
      <c r="U27" s="232">
        <v>-0.28999999999999998</v>
      </c>
      <c r="V27" s="70">
        <v>-0.28999999999999998</v>
      </c>
      <c r="W27" s="233" t="s">
        <v>7</v>
      </c>
      <c r="X27" s="234" t="s">
        <v>7</v>
      </c>
      <c r="Y27" s="235" t="s">
        <v>7</v>
      </c>
      <c r="Z27" s="234" t="s">
        <v>7</v>
      </c>
    </row>
    <row r="28" spans="1:26" s="83" customFormat="1" ht="30">
      <c r="A28" s="189" t="s">
        <v>145</v>
      </c>
      <c r="B28" s="300" t="s">
        <v>88</v>
      </c>
      <c r="C28" s="141">
        <v>-0.5</v>
      </c>
      <c r="D28" s="66">
        <v>-0.5</v>
      </c>
      <c r="E28" s="66">
        <v>-0.5</v>
      </c>
      <c r="F28" s="66" t="s">
        <v>7</v>
      </c>
      <c r="G28" s="234" t="s">
        <v>7</v>
      </c>
      <c r="H28" s="351" t="s">
        <v>7</v>
      </c>
      <c r="I28" s="234" t="s">
        <v>7</v>
      </c>
      <c r="J28" s="233" t="s">
        <v>7</v>
      </c>
      <c r="K28" s="234" t="s">
        <v>7</v>
      </c>
      <c r="L28" s="235" t="s">
        <v>7</v>
      </c>
      <c r="M28" s="234" t="s">
        <v>7</v>
      </c>
      <c r="N28" s="235" t="s">
        <v>7</v>
      </c>
      <c r="O28" s="236" t="s">
        <v>7</v>
      </c>
      <c r="P28" s="301" t="s">
        <v>177</v>
      </c>
      <c r="S28" s="237" t="s">
        <v>7</v>
      </c>
      <c r="T28" s="234" t="s">
        <v>7</v>
      </c>
      <c r="U28" s="237" t="s">
        <v>7</v>
      </c>
      <c r="V28" s="234" t="s">
        <v>7</v>
      </c>
      <c r="W28" s="233" t="s">
        <v>7</v>
      </c>
      <c r="X28" s="234" t="s">
        <v>7</v>
      </c>
      <c r="Y28" s="235" t="s">
        <v>7</v>
      </c>
      <c r="Z28" s="234" t="s">
        <v>7</v>
      </c>
    </row>
    <row r="29" spans="1:26" s="83" customFormat="1" ht="29.25" customHeight="1">
      <c r="A29" s="189" t="s">
        <v>146</v>
      </c>
      <c r="B29" s="300" t="s">
        <v>89</v>
      </c>
      <c r="C29" s="141" t="s">
        <v>7</v>
      </c>
      <c r="D29" s="66" t="s">
        <v>7</v>
      </c>
      <c r="E29" s="69">
        <v>-0.27</v>
      </c>
      <c r="F29" s="69">
        <v>-0.27</v>
      </c>
      <c r="G29" s="126">
        <v>-0.27</v>
      </c>
      <c r="H29" s="351" t="s">
        <v>7</v>
      </c>
      <c r="I29" s="234" t="s">
        <v>7</v>
      </c>
      <c r="J29" s="233" t="s">
        <v>7</v>
      </c>
      <c r="K29" s="234" t="s">
        <v>7</v>
      </c>
      <c r="L29" s="235" t="s">
        <v>7</v>
      </c>
      <c r="M29" s="234" t="s">
        <v>7</v>
      </c>
      <c r="N29" s="235" t="s">
        <v>7</v>
      </c>
      <c r="O29" s="236" t="s">
        <v>7</v>
      </c>
      <c r="P29" s="301" t="s">
        <v>179</v>
      </c>
      <c r="S29" s="213">
        <v>-0.27</v>
      </c>
      <c r="T29" s="35">
        <v>-0.27</v>
      </c>
      <c r="U29" s="237" t="s">
        <v>7</v>
      </c>
      <c r="V29" s="234" t="s">
        <v>7</v>
      </c>
      <c r="W29" s="233" t="s">
        <v>7</v>
      </c>
      <c r="X29" s="234" t="s">
        <v>7</v>
      </c>
      <c r="Y29" s="235" t="s">
        <v>7</v>
      </c>
      <c r="Z29" s="234" t="s">
        <v>7</v>
      </c>
    </row>
    <row r="30" spans="1:26" s="83" customFormat="1" ht="30" customHeight="1">
      <c r="A30" s="189" t="s">
        <v>147</v>
      </c>
      <c r="B30" s="300" t="s">
        <v>90</v>
      </c>
      <c r="C30" s="141" t="s">
        <v>7</v>
      </c>
      <c r="D30" s="66" t="s">
        <v>7</v>
      </c>
      <c r="E30" s="66" t="s">
        <v>7</v>
      </c>
      <c r="F30" s="69">
        <v>-0.28999999999999998</v>
      </c>
      <c r="G30" s="22">
        <v>-0.28999999999999998</v>
      </c>
      <c r="H30" s="30">
        <v>-0.28999999999999998</v>
      </c>
      <c r="I30" s="22">
        <f>H30</f>
        <v>-0.28999999999999998</v>
      </c>
      <c r="J30" s="233" t="s">
        <v>7</v>
      </c>
      <c r="K30" s="234" t="s">
        <v>7</v>
      </c>
      <c r="L30" s="235" t="s">
        <v>7</v>
      </c>
      <c r="M30" s="234" t="s">
        <v>7</v>
      </c>
      <c r="N30" s="235" t="s">
        <v>7</v>
      </c>
      <c r="O30" s="236" t="s">
        <v>7</v>
      </c>
      <c r="P30" s="301" t="s">
        <v>180</v>
      </c>
      <c r="S30" s="21">
        <v>-0.28999999999999998</v>
      </c>
      <c r="T30" s="22">
        <v>-0.28999999999999998</v>
      </c>
      <c r="U30" s="21">
        <v>-0.28999999999999998</v>
      </c>
      <c r="V30" s="22">
        <v>-0.28999999999999998</v>
      </c>
      <c r="W30" s="233" t="s">
        <v>7</v>
      </c>
      <c r="X30" s="234" t="s">
        <v>7</v>
      </c>
      <c r="Y30" s="235" t="s">
        <v>7</v>
      </c>
      <c r="Z30" s="234" t="s">
        <v>7</v>
      </c>
    </row>
    <row r="31" spans="1:26" s="83" customFormat="1" ht="45">
      <c r="A31" s="188" t="s">
        <v>148</v>
      </c>
      <c r="B31" s="187" t="s">
        <v>181</v>
      </c>
      <c r="C31" s="141" t="s">
        <v>7</v>
      </c>
      <c r="D31" s="66" t="s">
        <v>7</v>
      </c>
      <c r="E31" s="66" t="s">
        <v>7</v>
      </c>
      <c r="F31" s="66" t="s">
        <v>7</v>
      </c>
      <c r="G31" s="22">
        <v>-0.12999999999999989</v>
      </c>
      <c r="H31" s="59">
        <v>-0.39999999999999986</v>
      </c>
      <c r="I31" s="22">
        <v>-0.39999999999999986</v>
      </c>
      <c r="J31" s="68">
        <v>-0.5</v>
      </c>
      <c r="K31" s="22">
        <v>-0.5</v>
      </c>
      <c r="L31" s="235" t="s">
        <v>7</v>
      </c>
      <c r="M31" s="234" t="s">
        <v>7</v>
      </c>
      <c r="N31" s="235" t="s">
        <v>7</v>
      </c>
      <c r="O31" s="236" t="s">
        <v>7</v>
      </c>
      <c r="P31" s="163" t="s">
        <v>186</v>
      </c>
      <c r="S31" s="21">
        <v>-0.12999999999999989</v>
      </c>
      <c r="T31" s="261">
        <v>0</v>
      </c>
      <c r="U31" s="138">
        <v>-0.39999999999999986</v>
      </c>
      <c r="V31" s="261">
        <v>0</v>
      </c>
      <c r="W31" s="68">
        <v>-0.5</v>
      </c>
      <c r="X31" s="261">
        <v>0</v>
      </c>
      <c r="Y31" s="235" t="s">
        <v>7</v>
      </c>
      <c r="Z31" s="234" t="s">
        <v>7</v>
      </c>
    </row>
    <row r="32" spans="1:26" s="83" customFormat="1" ht="45">
      <c r="A32" s="189" t="s">
        <v>300</v>
      </c>
      <c r="B32" s="187" t="s">
        <v>139</v>
      </c>
      <c r="C32" s="176">
        <f>C26+C27</f>
        <v>-1</v>
      </c>
      <c r="D32" s="69">
        <f>D26+D27</f>
        <v>-1</v>
      </c>
      <c r="E32" s="69">
        <f>E26+E27</f>
        <v>-1.27</v>
      </c>
      <c r="F32" s="69">
        <f>F26+F27</f>
        <v>-1.06</v>
      </c>
      <c r="G32" s="22">
        <f>G26+G27+G31</f>
        <v>-1.19</v>
      </c>
      <c r="H32" s="59">
        <f>H26+H27+H31</f>
        <v>-1.19</v>
      </c>
      <c r="I32" s="70">
        <f>I26+I27+I31</f>
        <v>-1.19</v>
      </c>
      <c r="J32" s="20">
        <f>J26+J31</f>
        <v>-1</v>
      </c>
      <c r="K32" s="22">
        <f>K26+K31</f>
        <v>-1</v>
      </c>
      <c r="L32" s="59">
        <f>L26</f>
        <v>-0.5</v>
      </c>
      <c r="M32" s="22">
        <f>M26</f>
        <v>-0.5</v>
      </c>
      <c r="N32" s="59">
        <f>N26</f>
        <v>-0.5</v>
      </c>
      <c r="O32" s="68">
        <f>O26</f>
        <v>-0.5</v>
      </c>
      <c r="P32" s="215" t="s">
        <v>188</v>
      </c>
      <c r="S32" s="21">
        <v>-1.19</v>
      </c>
      <c r="T32" s="22">
        <v>-1.06</v>
      </c>
      <c r="U32" s="138">
        <v>-1.19</v>
      </c>
      <c r="V32" s="70">
        <v>-0.79</v>
      </c>
      <c r="W32" s="20">
        <v>-1</v>
      </c>
      <c r="X32" s="22">
        <v>-0.5</v>
      </c>
      <c r="Y32" s="59">
        <v>-0.5</v>
      </c>
      <c r="Z32" s="22">
        <v>-0.5</v>
      </c>
    </row>
    <row r="33" spans="1:26" s="83" customFormat="1" ht="6" customHeight="1">
      <c r="A33" s="189"/>
      <c r="B33" s="187"/>
      <c r="C33" s="175"/>
      <c r="D33" s="53"/>
      <c r="E33" s="53"/>
      <c r="F33" s="53"/>
      <c r="G33" s="25"/>
      <c r="H33" s="26"/>
      <c r="I33" s="25"/>
      <c r="J33" s="29"/>
      <c r="K33" s="25"/>
      <c r="L33" s="26"/>
      <c r="M33" s="25"/>
      <c r="N33" s="26"/>
      <c r="O33" s="29"/>
      <c r="P33" s="215"/>
      <c r="S33" s="24"/>
      <c r="T33" s="25"/>
      <c r="U33" s="135"/>
      <c r="V33" s="25"/>
      <c r="W33" s="29"/>
      <c r="X33" s="25"/>
      <c r="Y33" s="26"/>
      <c r="Z33" s="25"/>
    </row>
    <row r="34" spans="1:26" s="83" customFormat="1" ht="29.25" customHeight="1">
      <c r="A34" s="188" t="s">
        <v>341</v>
      </c>
      <c r="B34" s="187" t="s">
        <v>101</v>
      </c>
      <c r="C34" s="141">
        <v>-1.3</v>
      </c>
      <c r="D34" s="69">
        <v>-1</v>
      </c>
      <c r="E34" s="69">
        <v>-1</v>
      </c>
      <c r="F34" s="66">
        <v>-0.9</v>
      </c>
      <c r="G34" s="22">
        <f>G32</f>
        <v>-1.19</v>
      </c>
      <c r="H34" s="62">
        <f t="shared" ref="H34:O34" si="20">H32</f>
        <v>-1.19</v>
      </c>
      <c r="I34" s="61">
        <f t="shared" si="20"/>
        <v>-1.19</v>
      </c>
      <c r="J34" s="68">
        <f t="shared" si="20"/>
        <v>-1</v>
      </c>
      <c r="K34" s="22">
        <f t="shared" si="20"/>
        <v>-1</v>
      </c>
      <c r="L34" s="99">
        <f t="shared" ref="L34:M34" si="21">L32</f>
        <v>-0.5</v>
      </c>
      <c r="M34" s="105">
        <f t="shared" si="21"/>
        <v>-0.5</v>
      </c>
      <c r="N34" s="104">
        <f t="shared" si="20"/>
        <v>-0.5</v>
      </c>
      <c r="O34" s="240">
        <f t="shared" si="20"/>
        <v>-0.5</v>
      </c>
      <c r="P34" s="215" t="s">
        <v>189</v>
      </c>
      <c r="S34" s="21">
        <v>-1.19</v>
      </c>
      <c r="T34" s="22">
        <v>-1.06</v>
      </c>
      <c r="U34" s="136">
        <v>-1.19</v>
      </c>
      <c r="V34" s="61">
        <v>-0.79</v>
      </c>
      <c r="W34" s="68">
        <v>-1</v>
      </c>
      <c r="X34" s="22">
        <v>-0.5</v>
      </c>
      <c r="Y34" s="99">
        <v>-0.5</v>
      </c>
      <c r="Z34" s="105">
        <v>-0.5</v>
      </c>
    </row>
    <row r="35" spans="1:26" s="83" customFormat="1" ht="30">
      <c r="A35" s="188" t="s">
        <v>342</v>
      </c>
      <c r="B35" s="187" t="s">
        <v>15</v>
      </c>
      <c r="C35" s="176">
        <f>C40-C36</f>
        <v>-1.0202574615716276</v>
      </c>
      <c r="D35" s="69">
        <f>D40-D36-D38</f>
        <v>-1.0315539407462484</v>
      </c>
      <c r="E35" s="69">
        <f>E40-E36</f>
        <v>-1.1222256905307584</v>
      </c>
      <c r="F35" s="69">
        <f>F40-F36-F38</f>
        <v>8.3895393545234065E-2</v>
      </c>
      <c r="G35" s="22">
        <f t="shared" ref="G35" si="22">G40-G36</f>
        <v>-0.65556569121594266</v>
      </c>
      <c r="H35" s="62" t="s">
        <v>7</v>
      </c>
      <c r="I35" s="22" t="s">
        <v>7</v>
      </c>
      <c r="J35" s="68" t="s">
        <v>7</v>
      </c>
      <c r="K35" s="22" t="s">
        <v>7</v>
      </c>
      <c r="L35" s="99" t="s">
        <v>7</v>
      </c>
      <c r="M35" s="22" t="s">
        <v>7</v>
      </c>
      <c r="N35" s="104" t="s">
        <v>7</v>
      </c>
      <c r="O35" s="68" t="s">
        <v>7</v>
      </c>
      <c r="P35" s="215" t="s">
        <v>190</v>
      </c>
      <c r="S35" s="21" t="s">
        <v>7</v>
      </c>
      <c r="T35" s="22" t="s">
        <v>7</v>
      </c>
      <c r="U35" s="136" t="s">
        <v>7</v>
      </c>
      <c r="V35" s="22" t="s">
        <v>7</v>
      </c>
      <c r="W35" s="68" t="s">
        <v>7</v>
      </c>
      <c r="X35" s="22" t="s">
        <v>7</v>
      </c>
      <c r="Y35" s="99" t="s">
        <v>7</v>
      </c>
      <c r="Z35" s="22" t="s">
        <v>7</v>
      </c>
    </row>
    <row r="36" spans="1:26" s="83" customFormat="1">
      <c r="A36" s="188" t="s">
        <v>65</v>
      </c>
      <c r="B36" s="187" t="s">
        <v>100</v>
      </c>
      <c r="C36" s="176">
        <v>5.8390597451119894E-2</v>
      </c>
      <c r="D36" s="69">
        <v>-0.13194627036246337</v>
      </c>
      <c r="E36" s="69">
        <v>-0.10320325322015572</v>
      </c>
      <c r="F36" s="69">
        <v>-0.22400186067796973</v>
      </c>
      <c r="G36" s="22">
        <v>0.18911612898717678</v>
      </c>
      <c r="H36" s="59">
        <v>0.41916312562139108</v>
      </c>
      <c r="I36" s="22">
        <f>H36</f>
        <v>0.41916312562139108</v>
      </c>
      <c r="J36" s="59">
        <v>0.3889539439629694</v>
      </c>
      <c r="K36" s="22">
        <f>J36</f>
        <v>0.3889539439629694</v>
      </c>
      <c r="L36" s="59">
        <v>0.25926765081391595</v>
      </c>
      <c r="M36" s="22">
        <f>L36</f>
        <v>0.25926765081391595</v>
      </c>
      <c r="N36" s="59">
        <v>0.12806629819122614</v>
      </c>
      <c r="O36" s="68">
        <f>N36</f>
        <v>0.12806629819122614</v>
      </c>
      <c r="P36" s="215" t="s">
        <v>172</v>
      </c>
      <c r="S36" s="21">
        <v>-1.5580798642339459E-2</v>
      </c>
      <c r="T36" s="22">
        <v>-1.5580798642339459E-2</v>
      </c>
      <c r="U36" s="138">
        <v>0.12280069857960882</v>
      </c>
      <c r="V36" s="22">
        <v>0.12280069857960882</v>
      </c>
      <c r="W36" s="59">
        <v>0.20134012577104443</v>
      </c>
      <c r="X36" s="22">
        <v>0.20134012577104443</v>
      </c>
      <c r="Y36" s="59">
        <v>0.29512150262951936</v>
      </c>
      <c r="Z36" s="22">
        <v>0.29512150262951936</v>
      </c>
    </row>
    <row r="37" spans="1:26" s="83" customFormat="1" ht="30">
      <c r="A37" s="188" t="s">
        <v>343</v>
      </c>
      <c r="B37" s="187" t="s">
        <v>102</v>
      </c>
      <c r="C37" s="176">
        <f t="shared" ref="C37:F37" si="23">C35+C36</f>
        <v>-0.9618668641205077</v>
      </c>
      <c r="D37" s="69">
        <f t="shared" si="23"/>
        <v>-1.1635002111087118</v>
      </c>
      <c r="E37" s="69">
        <f t="shared" si="23"/>
        <v>-1.225428943750914</v>
      </c>
      <c r="F37" s="69">
        <f t="shared" si="23"/>
        <v>-0.14010646713273567</v>
      </c>
      <c r="G37" s="22">
        <f t="shared" ref="G37:O37" si="24">G34+G36</f>
        <v>-1.0008838710128232</v>
      </c>
      <c r="H37" s="59">
        <f t="shared" si="24"/>
        <v>-0.77083687437860893</v>
      </c>
      <c r="I37" s="22">
        <f t="shared" si="24"/>
        <v>-0.77083687437860893</v>
      </c>
      <c r="J37" s="68">
        <f t="shared" si="24"/>
        <v>-0.61104605603703055</v>
      </c>
      <c r="K37" s="22">
        <f t="shared" si="24"/>
        <v>-0.61104605603703055</v>
      </c>
      <c r="L37" s="68">
        <f t="shared" ref="L37:M37" si="25">L34+L36</f>
        <v>-0.24073234918608405</v>
      </c>
      <c r="M37" s="22">
        <f t="shared" si="25"/>
        <v>-0.24073234918608405</v>
      </c>
      <c r="N37" s="59">
        <f t="shared" si="24"/>
        <v>-0.37193370180877383</v>
      </c>
      <c r="O37" s="22">
        <f t="shared" si="24"/>
        <v>-0.37193370180877383</v>
      </c>
      <c r="P37" s="215" t="s">
        <v>187</v>
      </c>
      <c r="S37" s="138">
        <v>-1.2055807986423395</v>
      </c>
      <c r="T37" s="22">
        <v>-1.0755807986423396</v>
      </c>
      <c r="U37" s="59">
        <v>-1.0671993014203911</v>
      </c>
      <c r="V37" s="22">
        <v>-0.66719930142039119</v>
      </c>
      <c r="W37" s="68">
        <v>-0.79865987422895557</v>
      </c>
      <c r="X37" s="22">
        <v>-0.29865987422895557</v>
      </c>
      <c r="Y37" s="68">
        <v>-0.20487849737048064</v>
      </c>
      <c r="Z37" s="22">
        <v>-0.20487849737048064</v>
      </c>
    </row>
    <row r="38" spans="1:26" s="83" customFormat="1">
      <c r="A38" s="188" t="s">
        <v>344</v>
      </c>
      <c r="B38" s="187" t="s">
        <v>99</v>
      </c>
      <c r="C38" s="141" t="s">
        <v>7</v>
      </c>
      <c r="D38" s="69">
        <v>-5.7159396471292166E-2</v>
      </c>
      <c r="E38" s="66" t="s">
        <v>7</v>
      </c>
      <c r="F38" s="69">
        <v>0.17809038220400558</v>
      </c>
      <c r="G38" s="234" t="s">
        <v>7</v>
      </c>
      <c r="H38" s="30">
        <v>9.9498006033112985E-3</v>
      </c>
      <c r="I38" s="22">
        <f>H38</f>
        <v>9.9498006033112985E-3</v>
      </c>
      <c r="J38" s="20">
        <v>-0.52623267228081183</v>
      </c>
      <c r="K38" s="22">
        <f>J38</f>
        <v>-0.52623267228081183</v>
      </c>
      <c r="L38" s="59">
        <v>-0.29892738311273198</v>
      </c>
      <c r="M38" s="22">
        <f>L38</f>
        <v>-0.29892738311273198</v>
      </c>
      <c r="N38" s="59">
        <v>0</v>
      </c>
      <c r="O38" s="68">
        <f>N38</f>
        <v>0</v>
      </c>
      <c r="P38" s="215" t="s">
        <v>171</v>
      </c>
      <c r="S38" s="237" t="s">
        <v>7</v>
      </c>
      <c r="T38" s="234" t="s">
        <v>7</v>
      </c>
      <c r="U38" s="21">
        <v>9.9498006033112985E-3</v>
      </c>
      <c r="V38" s="22">
        <v>9.9498006033112985E-3</v>
      </c>
      <c r="W38" s="20">
        <v>-0.52623267228081183</v>
      </c>
      <c r="X38" s="22">
        <v>-0.52623267228081183</v>
      </c>
      <c r="Y38" s="59">
        <v>-0.29892738311273198</v>
      </c>
      <c r="Z38" s="22">
        <v>-0.29892738311273198</v>
      </c>
    </row>
    <row r="39" spans="1:26" s="83" customFormat="1" ht="45">
      <c r="A39" s="188" t="s">
        <v>67</v>
      </c>
      <c r="B39" s="187" t="s">
        <v>134</v>
      </c>
      <c r="C39" s="176">
        <f t="shared" ref="C39:F39" si="26">C37</f>
        <v>-0.9618668641205077</v>
      </c>
      <c r="D39" s="69">
        <f>D37+D38</f>
        <v>-1.220659607580004</v>
      </c>
      <c r="E39" s="69">
        <f t="shared" si="26"/>
        <v>-1.225428943750914</v>
      </c>
      <c r="F39" s="69">
        <f t="shared" si="26"/>
        <v>-0.14010646713273567</v>
      </c>
      <c r="G39" s="22">
        <f>G37</f>
        <v>-1.0008838710128232</v>
      </c>
      <c r="H39" s="62">
        <f t="shared" ref="H39:O39" si="27">H37+H38</f>
        <v>-0.76088707377529763</v>
      </c>
      <c r="I39" s="61">
        <f t="shared" si="27"/>
        <v>-0.76088707377529763</v>
      </c>
      <c r="J39" s="68">
        <f t="shared" si="27"/>
        <v>-1.1372787283178423</v>
      </c>
      <c r="K39" s="61">
        <f t="shared" si="27"/>
        <v>-1.1372787283178423</v>
      </c>
      <c r="L39" s="68">
        <f t="shared" ref="L39:M39" si="28">L37+L38</f>
        <v>-0.53965973229881603</v>
      </c>
      <c r="M39" s="61">
        <f t="shared" si="28"/>
        <v>-0.53965973229881603</v>
      </c>
      <c r="N39" s="59">
        <f t="shared" si="27"/>
        <v>-0.37193370180877383</v>
      </c>
      <c r="O39" s="61">
        <f t="shared" si="27"/>
        <v>-0.37193370180877383</v>
      </c>
      <c r="P39" s="215" t="s">
        <v>191</v>
      </c>
      <c r="S39" s="21">
        <v>-1.2055807986423395</v>
      </c>
      <c r="T39" s="22">
        <v>-1.0755807986423396</v>
      </c>
      <c r="U39" s="136">
        <v>-1.0572495008170799</v>
      </c>
      <c r="V39" s="61">
        <v>-0.65724950081707989</v>
      </c>
      <c r="W39" s="68">
        <v>-1.3248925465097674</v>
      </c>
      <c r="X39" s="61">
        <v>-0.8248925465097674</v>
      </c>
      <c r="Y39" s="68">
        <v>-0.50380588048321262</v>
      </c>
      <c r="Z39" s="61">
        <v>-0.50380588048321262</v>
      </c>
    </row>
    <row r="40" spans="1:26" s="83" customFormat="1" ht="30">
      <c r="A40" s="188" t="s">
        <v>68</v>
      </c>
      <c r="B40" s="187" t="s">
        <v>135</v>
      </c>
      <c r="C40" s="176">
        <v>-0.9618668641205077</v>
      </c>
      <c r="D40" s="69">
        <v>-1.220659607580004</v>
      </c>
      <c r="E40" s="69">
        <v>-1.225428943750914</v>
      </c>
      <c r="F40" s="69">
        <v>3.7983915071269886E-2</v>
      </c>
      <c r="G40" s="22">
        <v>-0.46644956222876593</v>
      </c>
      <c r="H40" s="59">
        <f t="shared" ref="H40:O40" si="29">H39</f>
        <v>-0.76088707377529763</v>
      </c>
      <c r="I40" s="22">
        <f t="shared" si="29"/>
        <v>-0.76088707377529763</v>
      </c>
      <c r="J40" s="68">
        <f t="shared" si="29"/>
        <v>-1.1372787283178423</v>
      </c>
      <c r="K40" s="22">
        <f t="shared" si="29"/>
        <v>-1.1372787283178423</v>
      </c>
      <c r="L40" s="68">
        <f t="shared" ref="L40:M40" si="30">L39</f>
        <v>-0.53965973229881603</v>
      </c>
      <c r="M40" s="22">
        <f t="shared" si="30"/>
        <v>-0.53965973229881603</v>
      </c>
      <c r="N40" s="59">
        <f t="shared" si="29"/>
        <v>-0.37193370180877383</v>
      </c>
      <c r="O40" s="22">
        <f t="shared" si="29"/>
        <v>-0.37193370180877383</v>
      </c>
      <c r="P40" s="215" t="s">
        <v>192</v>
      </c>
      <c r="S40" s="138">
        <v>-1.2055807986423395</v>
      </c>
      <c r="T40" s="22">
        <v>-1.0755807986423396</v>
      </c>
      <c r="U40" s="138">
        <v>-1.0572495008170799</v>
      </c>
      <c r="V40" s="22">
        <v>-0.65724950081707989</v>
      </c>
      <c r="W40" s="68">
        <v>-1.3248925465097674</v>
      </c>
      <c r="X40" s="22">
        <v>-0.8248925465097674</v>
      </c>
      <c r="Y40" s="68">
        <v>-0.50380588048321262</v>
      </c>
      <c r="Z40" s="22">
        <v>-0.50380588048321262</v>
      </c>
    </row>
    <row r="41" spans="1:26" s="83" customFormat="1" ht="6" customHeight="1">
      <c r="A41" s="189"/>
      <c r="B41" s="187"/>
      <c r="C41" s="175"/>
      <c r="D41" s="53"/>
      <c r="E41" s="53"/>
      <c r="F41" s="53"/>
      <c r="G41" s="25"/>
      <c r="H41" s="26"/>
      <c r="I41" s="25"/>
      <c r="J41" s="29"/>
      <c r="K41" s="25"/>
      <c r="L41" s="26"/>
      <c r="M41" s="25"/>
      <c r="N41" s="26"/>
      <c r="O41" s="29"/>
      <c r="P41" s="215"/>
      <c r="S41" s="24"/>
      <c r="T41" s="25"/>
      <c r="U41" s="135"/>
      <c r="V41" s="25"/>
      <c r="W41" s="29"/>
      <c r="X41" s="25"/>
      <c r="Y41" s="26"/>
      <c r="Z41" s="25"/>
    </row>
    <row r="42" spans="1:26" s="83" customFormat="1" ht="46.5" customHeight="1">
      <c r="A42" s="188" t="s">
        <v>174</v>
      </c>
      <c r="B42" s="140" t="s">
        <v>136</v>
      </c>
      <c r="C42" s="176">
        <f>C56</f>
        <v>-0.9618668641205077</v>
      </c>
      <c r="D42" s="69">
        <f t="shared" ref="D42:O42" si="31">D56</f>
        <v>-1.220659607580004</v>
      </c>
      <c r="E42" s="69">
        <f t="shared" si="31"/>
        <v>-1.225428943750914</v>
      </c>
      <c r="F42" s="69">
        <f t="shared" si="31"/>
        <v>3.7983915071269886E-2</v>
      </c>
      <c r="G42" s="22">
        <f t="shared" si="31"/>
        <v>-0.82109999999999994</v>
      </c>
      <c r="H42" s="59">
        <f t="shared" si="31"/>
        <v>-0.88859999999999995</v>
      </c>
      <c r="I42" s="22">
        <f t="shared" si="31"/>
        <v>-0.88859999999999995</v>
      </c>
      <c r="J42" s="68">
        <f t="shared" si="31"/>
        <v>-0.968416074473612</v>
      </c>
      <c r="K42" s="22">
        <f t="shared" si="31"/>
        <v>-0.968416074473612</v>
      </c>
      <c r="L42" s="59">
        <f t="shared" ref="L42:M42" si="32">L56</f>
        <v>-0.468416074473612</v>
      </c>
      <c r="M42" s="22">
        <f t="shared" si="32"/>
        <v>-0.468416074473612</v>
      </c>
      <c r="N42" s="59">
        <f t="shared" si="31"/>
        <v>-0.468416074473612</v>
      </c>
      <c r="O42" s="68">
        <f t="shared" si="31"/>
        <v>-0.468416074473612</v>
      </c>
      <c r="P42" s="215" t="s">
        <v>193</v>
      </c>
      <c r="S42" s="21">
        <v>-1.0057595739999998</v>
      </c>
      <c r="T42" s="22">
        <v>-0.87575957400000004</v>
      </c>
      <c r="U42" s="138">
        <v>-1.1007672500000001</v>
      </c>
      <c r="V42" s="22">
        <v>-0.70076725000000006</v>
      </c>
      <c r="W42" s="68">
        <v>-0.91076725000000003</v>
      </c>
      <c r="X42" s="22">
        <v>-0.41076725000000003</v>
      </c>
      <c r="Y42" s="59">
        <v>-0.41076725000000003</v>
      </c>
      <c r="Z42" s="22">
        <v>-0.41076725000000003</v>
      </c>
    </row>
    <row r="43" spans="1:26" s="83" customFormat="1" ht="45">
      <c r="A43" s="188" t="s">
        <v>354</v>
      </c>
      <c r="B43" s="140" t="s">
        <v>137</v>
      </c>
      <c r="C43" s="176">
        <v>-1</v>
      </c>
      <c r="D43" s="69">
        <v>-1</v>
      </c>
      <c r="E43" s="69">
        <v>-1</v>
      </c>
      <c r="F43" s="69">
        <v>-1</v>
      </c>
      <c r="G43" s="70">
        <v>-1</v>
      </c>
      <c r="H43" s="176">
        <v>-1</v>
      </c>
      <c r="I43" s="70">
        <v>-1</v>
      </c>
      <c r="J43" s="69">
        <v>-1</v>
      </c>
      <c r="K43" s="70">
        <v>-1</v>
      </c>
      <c r="L43" s="69">
        <v>-1</v>
      </c>
      <c r="M43" s="70">
        <v>-1</v>
      </c>
      <c r="N43" s="176">
        <v>-1</v>
      </c>
      <c r="O43" s="231">
        <v>-1</v>
      </c>
      <c r="P43" s="215" t="s">
        <v>194</v>
      </c>
      <c r="S43" s="239">
        <v>-1</v>
      </c>
      <c r="T43" s="70">
        <v>-1</v>
      </c>
      <c r="U43" s="239">
        <v>-1</v>
      </c>
      <c r="V43" s="70">
        <v>-1</v>
      </c>
      <c r="W43" s="69">
        <v>-1</v>
      </c>
      <c r="X43" s="70">
        <v>-1</v>
      </c>
      <c r="Y43" s="69">
        <v>-1</v>
      </c>
      <c r="Z43" s="70">
        <v>-1</v>
      </c>
    </row>
    <row r="44" spans="1:26" s="83" customFormat="1" ht="45">
      <c r="A44" s="188" t="s">
        <v>345</v>
      </c>
      <c r="B44" s="187" t="s">
        <v>86</v>
      </c>
      <c r="C44" s="141">
        <f>C45</f>
        <v>-0.5</v>
      </c>
      <c r="D44" s="66">
        <f>D45</f>
        <v>-0.5</v>
      </c>
      <c r="E44" s="69">
        <f>E45+E46</f>
        <v>-0.77</v>
      </c>
      <c r="F44" s="69">
        <f>F46+F47</f>
        <v>-0.56000000000000005</v>
      </c>
      <c r="G44" s="70">
        <f t="shared" ref="G44" si="33">G46+G47</f>
        <v>-0.56000000000000005</v>
      </c>
      <c r="H44" s="361">
        <f t="shared" ref="H44:I44" si="34">H47</f>
        <v>-0.28999999999999998</v>
      </c>
      <c r="I44" s="70">
        <f t="shared" si="34"/>
        <v>-0.28999999999999998</v>
      </c>
      <c r="J44" s="233" t="s">
        <v>7</v>
      </c>
      <c r="K44" s="234" t="s">
        <v>7</v>
      </c>
      <c r="L44" s="235" t="s">
        <v>7</v>
      </c>
      <c r="M44" s="234" t="s">
        <v>7</v>
      </c>
      <c r="N44" s="235" t="s">
        <v>7</v>
      </c>
      <c r="O44" s="236" t="s">
        <v>7</v>
      </c>
      <c r="P44" s="163" t="s">
        <v>178</v>
      </c>
      <c r="S44" s="239">
        <v>-0.56000000000000005</v>
      </c>
      <c r="T44" s="70">
        <v>-0.56000000000000005</v>
      </c>
      <c r="U44" s="232">
        <v>-0.28999999999999998</v>
      </c>
      <c r="V44" s="70">
        <v>-0.28999999999999998</v>
      </c>
      <c r="W44" s="233" t="s">
        <v>7</v>
      </c>
      <c r="X44" s="234" t="s">
        <v>7</v>
      </c>
      <c r="Y44" s="235" t="s">
        <v>7</v>
      </c>
      <c r="Z44" s="234" t="s">
        <v>7</v>
      </c>
    </row>
    <row r="45" spans="1:26" s="83" customFormat="1" ht="30">
      <c r="A45" s="189" t="s">
        <v>346</v>
      </c>
      <c r="B45" s="300" t="s">
        <v>88</v>
      </c>
      <c r="C45" s="141">
        <f t="shared" ref="C45:O45" si="35">C28</f>
        <v>-0.5</v>
      </c>
      <c r="D45" s="66">
        <f t="shared" si="35"/>
        <v>-0.5</v>
      </c>
      <c r="E45" s="66">
        <f t="shared" si="35"/>
        <v>-0.5</v>
      </c>
      <c r="F45" s="66" t="str">
        <f t="shared" si="35"/>
        <v>x</v>
      </c>
      <c r="G45" s="234" t="str">
        <f t="shared" si="35"/>
        <v>x</v>
      </c>
      <c r="H45" s="351" t="str">
        <f t="shared" si="35"/>
        <v>x</v>
      </c>
      <c r="I45" s="234" t="str">
        <f t="shared" si="35"/>
        <v>x</v>
      </c>
      <c r="J45" s="233" t="str">
        <f t="shared" si="35"/>
        <v>x</v>
      </c>
      <c r="K45" s="234" t="str">
        <f t="shared" si="35"/>
        <v>x</v>
      </c>
      <c r="L45" s="235" t="str">
        <f t="shared" ref="L45:M45" si="36">L28</f>
        <v>x</v>
      </c>
      <c r="M45" s="234" t="str">
        <f t="shared" si="36"/>
        <v>x</v>
      </c>
      <c r="N45" s="235" t="str">
        <f t="shared" si="35"/>
        <v>x</v>
      </c>
      <c r="O45" s="236" t="str">
        <f t="shared" si="35"/>
        <v>x</v>
      </c>
      <c r="P45" s="301" t="s">
        <v>177</v>
      </c>
      <c r="S45" s="237" t="s">
        <v>7</v>
      </c>
      <c r="T45" s="234" t="s">
        <v>7</v>
      </c>
      <c r="U45" s="237" t="s">
        <v>7</v>
      </c>
      <c r="V45" s="234" t="s">
        <v>7</v>
      </c>
      <c r="W45" s="233" t="s">
        <v>7</v>
      </c>
      <c r="X45" s="234" t="s">
        <v>7</v>
      </c>
      <c r="Y45" s="235" t="s">
        <v>7</v>
      </c>
      <c r="Z45" s="234" t="s">
        <v>7</v>
      </c>
    </row>
    <row r="46" spans="1:26" s="83" customFormat="1" ht="30">
      <c r="A46" s="189" t="s">
        <v>347</v>
      </c>
      <c r="B46" s="300" t="s">
        <v>89</v>
      </c>
      <c r="C46" s="141" t="str">
        <f t="shared" ref="C46:O46" si="37">C29</f>
        <v>x</v>
      </c>
      <c r="D46" s="66" t="str">
        <f t="shared" si="37"/>
        <v>x</v>
      </c>
      <c r="E46" s="69">
        <f t="shared" si="37"/>
        <v>-0.27</v>
      </c>
      <c r="F46" s="69">
        <f t="shared" si="37"/>
        <v>-0.27</v>
      </c>
      <c r="G46" s="126">
        <f t="shared" si="37"/>
        <v>-0.27</v>
      </c>
      <c r="H46" s="351" t="str">
        <f t="shared" si="37"/>
        <v>x</v>
      </c>
      <c r="I46" s="234" t="str">
        <f t="shared" si="37"/>
        <v>x</v>
      </c>
      <c r="J46" s="233" t="str">
        <f t="shared" si="37"/>
        <v>x</v>
      </c>
      <c r="K46" s="234" t="str">
        <f t="shared" si="37"/>
        <v>x</v>
      </c>
      <c r="L46" s="235" t="str">
        <f t="shared" ref="L46:M46" si="38">L29</f>
        <v>x</v>
      </c>
      <c r="M46" s="234" t="str">
        <f t="shared" si="38"/>
        <v>x</v>
      </c>
      <c r="N46" s="235" t="str">
        <f t="shared" si="37"/>
        <v>x</v>
      </c>
      <c r="O46" s="236" t="str">
        <f t="shared" si="37"/>
        <v>x</v>
      </c>
      <c r="P46" s="301" t="s">
        <v>179</v>
      </c>
      <c r="S46" s="213">
        <v>-0.27</v>
      </c>
      <c r="T46" s="35">
        <v>-0.27</v>
      </c>
      <c r="U46" s="237" t="s">
        <v>7</v>
      </c>
      <c r="V46" s="234" t="s">
        <v>7</v>
      </c>
      <c r="W46" s="233" t="s">
        <v>7</v>
      </c>
      <c r="X46" s="234" t="s">
        <v>7</v>
      </c>
      <c r="Y46" s="235" t="s">
        <v>7</v>
      </c>
      <c r="Z46" s="234" t="s">
        <v>7</v>
      </c>
    </row>
    <row r="47" spans="1:26" s="83" customFormat="1" ht="30">
      <c r="A47" s="189" t="s">
        <v>348</v>
      </c>
      <c r="B47" s="300" t="s">
        <v>90</v>
      </c>
      <c r="C47" s="141" t="str">
        <f t="shared" ref="C47:O47" si="39">C30</f>
        <v>x</v>
      </c>
      <c r="D47" s="66" t="str">
        <f t="shared" si="39"/>
        <v>x</v>
      </c>
      <c r="E47" s="66" t="str">
        <f t="shared" si="39"/>
        <v>x</v>
      </c>
      <c r="F47" s="69">
        <f t="shared" si="39"/>
        <v>-0.28999999999999998</v>
      </c>
      <c r="G47" s="22">
        <f t="shared" si="39"/>
        <v>-0.28999999999999998</v>
      </c>
      <c r="H47" s="30">
        <f t="shared" si="39"/>
        <v>-0.28999999999999998</v>
      </c>
      <c r="I47" s="22">
        <f t="shared" si="39"/>
        <v>-0.28999999999999998</v>
      </c>
      <c r="J47" s="233" t="str">
        <f t="shared" si="39"/>
        <v>x</v>
      </c>
      <c r="K47" s="234" t="str">
        <f t="shared" si="39"/>
        <v>x</v>
      </c>
      <c r="L47" s="235" t="str">
        <f t="shared" ref="L47:M47" si="40">L30</f>
        <v>x</v>
      </c>
      <c r="M47" s="234" t="str">
        <f t="shared" si="40"/>
        <v>x</v>
      </c>
      <c r="N47" s="235" t="str">
        <f t="shared" si="39"/>
        <v>x</v>
      </c>
      <c r="O47" s="236" t="str">
        <f t="shared" si="39"/>
        <v>x</v>
      </c>
      <c r="P47" s="301" t="s">
        <v>180</v>
      </c>
      <c r="S47" s="21">
        <v>-0.28999999999999998</v>
      </c>
      <c r="T47" s="22">
        <v>-0.28999999999999998</v>
      </c>
      <c r="U47" s="21">
        <v>-0.28999999999999998</v>
      </c>
      <c r="V47" s="22">
        <v>-0.28999999999999998</v>
      </c>
      <c r="W47" s="233" t="s">
        <v>7</v>
      </c>
      <c r="X47" s="234" t="s">
        <v>7</v>
      </c>
      <c r="Y47" s="235" t="s">
        <v>7</v>
      </c>
      <c r="Z47" s="234" t="s">
        <v>7</v>
      </c>
    </row>
    <row r="48" spans="1:26" s="83" customFormat="1" ht="30">
      <c r="A48" s="188" t="s">
        <v>349</v>
      </c>
      <c r="B48" s="187" t="s">
        <v>87</v>
      </c>
      <c r="C48" s="141" t="s">
        <v>7</v>
      </c>
      <c r="D48" s="66" t="s">
        <v>7</v>
      </c>
      <c r="E48" s="66" t="s">
        <v>7</v>
      </c>
      <c r="F48" s="66" t="s">
        <v>7</v>
      </c>
      <c r="G48" s="22">
        <f>G31</f>
        <v>-0.12999999999999989</v>
      </c>
      <c r="H48" s="59">
        <f>H31</f>
        <v>-0.39999999999999986</v>
      </c>
      <c r="I48" s="22">
        <f>H48</f>
        <v>-0.39999999999999986</v>
      </c>
      <c r="J48" s="68">
        <f>J31</f>
        <v>-0.5</v>
      </c>
      <c r="K48" s="22">
        <f>J48</f>
        <v>-0.5</v>
      </c>
      <c r="L48" s="235" t="str">
        <f>L31</f>
        <v>x</v>
      </c>
      <c r="M48" s="234" t="str">
        <f t="shared" ref="M48" si="41">L48</f>
        <v>x</v>
      </c>
      <c r="N48" s="235" t="str">
        <f>N31</f>
        <v>x</v>
      </c>
      <c r="O48" s="236" t="str">
        <f t="shared" ref="O48" si="42">N48</f>
        <v>x</v>
      </c>
      <c r="P48" s="163" t="s">
        <v>186</v>
      </c>
      <c r="S48" s="21">
        <v>-0.12999999999999989</v>
      </c>
      <c r="T48" s="261">
        <v>0</v>
      </c>
      <c r="U48" s="138">
        <v>-0.39999999999999986</v>
      </c>
      <c r="V48" s="261">
        <v>0</v>
      </c>
      <c r="W48" s="68">
        <v>-0.5</v>
      </c>
      <c r="X48" s="261">
        <v>0</v>
      </c>
      <c r="Y48" s="235" t="s">
        <v>7</v>
      </c>
      <c r="Z48" s="234" t="s">
        <v>7</v>
      </c>
    </row>
    <row r="49" spans="1:26" s="83" customFormat="1" ht="45">
      <c r="A49" s="189" t="s">
        <v>350</v>
      </c>
      <c r="B49" s="187" t="s">
        <v>140</v>
      </c>
      <c r="C49" s="176">
        <f>C43+C44</f>
        <v>-1.5</v>
      </c>
      <c r="D49" s="69">
        <f>D43+D44</f>
        <v>-1.5</v>
      </c>
      <c r="E49" s="69">
        <f>E43+E44</f>
        <v>-1.77</v>
      </c>
      <c r="F49" s="69">
        <f>F43+F44</f>
        <v>-1.56</v>
      </c>
      <c r="G49" s="22">
        <f>G43+G44+G48</f>
        <v>-1.69</v>
      </c>
      <c r="H49" s="59">
        <f>H43+H48+H44</f>
        <v>-1.69</v>
      </c>
      <c r="I49" s="22">
        <f>I43+I48+I44</f>
        <v>-1.69</v>
      </c>
      <c r="J49" s="68">
        <f>J48+J43</f>
        <v>-1.5</v>
      </c>
      <c r="K49" s="22">
        <f>K48+K43</f>
        <v>-1.5</v>
      </c>
      <c r="L49" s="59">
        <f>L43</f>
        <v>-1</v>
      </c>
      <c r="M49" s="22">
        <f>M43</f>
        <v>-1</v>
      </c>
      <c r="N49" s="59">
        <f>N43</f>
        <v>-1</v>
      </c>
      <c r="O49" s="68">
        <f>O43</f>
        <v>-1</v>
      </c>
      <c r="P49" s="215" t="s">
        <v>253</v>
      </c>
      <c r="S49" s="21">
        <v>-1.69</v>
      </c>
      <c r="T49" s="22">
        <v>-1.56</v>
      </c>
      <c r="U49" s="138">
        <v>-1.69</v>
      </c>
      <c r="V49" s="22">
        <v>-1.29</v>
      </c>
      <c r="W49" s="68">
        <v>-1.5</v>
      </c>
      <c r="X49" s="22">
        <v>-1</v>
      </c>
      <c r="Y49" s="59">
        <v>-1</v>
      </c>
      <c r="Z49" s="22">
        <v>-1</v>
      </c>
    </row>
    <row r="50" spans="1:26" s="83" customFormat="1" ht="6" customHeight="1">
      <c r="A50" s="189"/>
      <c r="B50" s="187"/>
      <c r="C50" s="175"/>
      <c r="D50" s="53"/>
      <c r="E50" s="53"/>
      <c r="F50" s="53"/>
      <c r="G50" s="25"/>
      <c r="H50" s="26"/>
      <c r="I50" s="25"/>
      <c r="J50" s="29"/>
      <c r="K50" s="25"/>
      <c r="L50" s="26"/>
      <c r="M50" s="25"/>
      <c r="N50" s="26"/>
      <c r="O50" s="29"/>
      <c r="P50" s="163"/>
      <c r="S50" s="24"/>
      <c r="T50" s="25"/>
      <c r="U50" s="135"/>
      <c r="V50" s="25"/>
      <c r="W50" s="29"/>
      <c r="X50" s="25"/>
      <c r="Y50" s="26"/>
      <c r="Z50" s="25"/>
    </row>
    <row r="51" spans="1:26" s="83" customFormat="1" ht="45">
      <c r="A51" s="188" t="s">
        <v>351</v>
      </c>
      <c r="B51" s="187" t="s">
        <v>258</v>
      </c>
      <c r="C51" s="176">
        <v>-0.86750000000000005</v>
      </c>
      <c r="D51" s="69">
        <v>-0.98909999999999998</v>
      </c>
      <c r="E51" s="69">
        <v>-1.6049</v>
      </c>
      <c r="F51" s="69">
        <v>-0.62660000000000005</v>
      </c>
      <c r="G51" s="22">
        <v>-1.7518</v>
      </c>
      <c r="H51" s="30">
        <v>-1.7892999999999999</v>
      </c>
      <c r="I51" s="22">
        <f>H51</f>
        <v>-1.7892999999999999</v>
      </c>
      <c r="J51" s="68">
        <v>-1.589</v>
      </c>
      <c r="K51" s="22">
        <f>J51</f>
        <v>-1.589</v>
      </c>
      <c r="L51" s="59" t="s">
        <v>7</v>
      </c>
      <c r="M51" s="22" t="s">
        <v>7</v>
      </c>
      <c r="N51" s="59" t="s">
        <v>7</v>
      </c>
      <c r="O51" s="68" t="s">
        <v>7</v>
      </c>
      <c r="P51" s="215" t="s">
        <v>260</v>
      </c>
      <c r="S51" s="21" t="s">
        <v>7</v>
      </c>
      <c r="T51" s="22" t="s">
        <v>7</v>
      </c>
      <c r="U51" s="21" t="s">
        <v>7</v>
      </c>
      <c r="V51" s="22" t="s">
        <v>7</v>
      </c>
      <c r="W51" s="68" t="s">
        <v>7</v>
      </c>
      <c r="X51" s="22" t="s">
        <v>7</v>
      </c>
      <c r="Y51" s="59" t="s">
        <v>7</v>
      </c>
      <c r="Z51" s="22" t="s">
        <v>7</v>
      </c>
    </row>
    <row r="52" spans="1:26" s="83" customFormat="1" ht="45">
      <c r="A52" s="188" t="s">
        <v>352</v>
      </c>
      <c r="B52" s="187" t="s">
        <v>262</v>
      </c>
      <c r="C52" s="176">
        <f>C43+C44</f>
        <v>-1.5</v>
      </c>
      <c r="D52" s="66">
        <f>D43+D44</f>
        <v>-1.5</v>
      </c>
      <c r="E52" s="69">
        <f>E43+E44</f>
        <v>-1.77</v>
      </c>
      <c r="F52" s="69">
        <f>F43+F44</f>
        <v>-1.56</v>
      </c>
      <c r="G52" s="22">
        <f>G43+G44+G48</f>
        <v>-1.69</v>
      </c>
      <c r="H52" s="59">
        <f>H43+H44+H48</f>
        <v>-1.69</v>
      </c>
      <c r="I52" s="68">
        <f>I43+I44+I48</f>
        <v>-1.69</v>
      </c>
      <c r="J52" s="21">
        <f>J43+J48</f>
        <v>-1.5</v>
      </c>
      <c r="K52" s="22">
        <f>K43+K48</f>
        <v>-1.5</v>
      </c>
      <c r="L52" s="59">
        <f>L43</f>
        <v>-1</v>
      </c>
      <c r="M52" s="22">
        <f>M43</f>
        <v>-1</v>
      </c>
      <c r="N52" s="59">
        <f>N43</f>
        <v>-1</v>
      </c>
      <c r="O52" s="68">
        <f>O43</f>
        <v>-1</v>
      </c>
      <c r="P52" s="163" t="s">
        <v>261</v>
      </c>
      <c r="S52" s="138">
        <v>-1.69</v>
      </c>
      <c r="T52" s="22">
        <v>-1.56</v>
      </c>
      <c r="U52" s="138">
        <v>-1.69</v>
      </c>
      <c r="V52" s="68">
        <v>-1.29</v>
      </c>
      <c r="W52" s="21">
        <v>-1.5</v>
      </c>
      <c r="X52" s="22">
        <v>-1</v>
      </c>
      <c r="Y52" s="59">
        <v>-1</v>
      </c>
      <c r="Z52" s="22">
        <v>-1</v>
      </c>
    </row>
    <row r="53" spans="1:26" s="83" customFormat="1" ht="30">
      <c r="A53" s="188" t="s">
        <v>197</v>
      </c>
      <c r="B53" s="187" t="s">
        <v>255</v>
      </c>
      <c r="C53" s="176">
        <v>-9.4399999999999998E-2</v>
      </c>
      <c r="D53" s="69">
        <v>0.11119999999999999</v>
      </c>
      <c r="E53" s="69">
        <v>0.37690000000000001</v>
      </c>
      <c r="F53" s="69">
        <v>0.50460000000000005</v>
      </c>
      <c r="G53" s="22">
        <v>0.86890000000000001</v>
      </c>
      <c r="H53" s="59">
        <v>0.8014</v>
      </c>
      <c r="I53" s="231">
        <f>H53</f>
        <v>0.8014</v>
      </c>
      <c r="J53" s="21">
        <v>0.531583925526388</v>
      </c>
      <c r="K53" s="22">
        <f>J53</f>
        <v>0.531583925526388</v>
      </c>
      <c r="L53" s="59">
        <f>J53</f>
        <v>0.531583925526388</v>
      </c>
      <c r="M53" s="22">
        <f>K53</f>
        <v>0.531583925526388</v>
      </c>
      <c r="N53" s="59">
        <f>J53</f>
        <v>0.531583925526388</v>
      </c>
      <c r="O53" s="68">
        <f>M53</f>
        <v>0.531583925526388</v>
      </c>
      <c r="P53" s="163" t="s">
        <v>254</v>
      </c>
      <c r="S53" s="21">
        <v>0.68424042600000001</v>
      </c>
      <c r="T53" s="70">
        <v>0.68424042600000001</v>
      </c>
      <c r="U53" s="138">
        <v>0.58923274999999997</v>
      </c>
      <c r="V53" s="231">
        <v>0.58923274999999997</v>
      </c>
      <c r="W53" s="21">
        <v>0.58923274999999997</v>
      </c>
      <c r="X53" s="22">
        <v>0.58923274999999997</v>
      </c>
      <c r="Y53" s="59">
        <v>0.58923274999999997</v>
      </c>
      <c r="Z53" s="22">
        <v>0.58923274999999997</v>
      </c>
    </row>
    <row r="54" spans="1:26" s="83" customFormat="1" ht="30">
      <c r="A54" s="188" t="s">
        <v>355</v>
      </c>
      <c r="B54" s="187" t="s">
        <v>257</v>
      </c>
      <c r="C54" s="176">
        <f>C51+C53</f>
        <v>-0.96190000000000009</v>
      </c>
      <c r="D54" s="69">
        <f t="shared" ref="D54:F54" si="43">D51+D53</f>
        <v>-0.87790000000000001</v>
      </c>
      <c r="E54" s="69">
        <f t="shared" si="43"/>
        <v>-1.228</v>
      </c>
      <c r="F54" s="69">
        <f t="shared" si="43"/>
        <v>-0.122</v>
      </c>
      <c r="G54" s="22">
        <f t="shared" ref="G54:O54" si="44">G49+G53</f>
        <v>-0.82109999999999994</v>
      </c>
      <c r="H54" s="30">
        <f t="shared" si="44"/>
        <v>-0.88859999999999995</v>
      </c>
      <c r="I54" s="68">
        <f t="shared" si="44"/>
        <v>-0.88859999999999995</v>
      </c>
      <c r="J54" s="21">
        <f t="shared" si="44"/>
        <v>-0.968416074473612</v>
      </c>
      <c r="K54" s="22">
        <f t="shared" si="44"/>
        <v>-0.968416074473612</v>
      </c>
      <c r="L54" s="59">
        <f t="shared" ref="L54:M54" si="45">L49+L53</f>
        <v>-0.468416074473612</v>
      </c>
      <c r="M54" s="22">
        <f t="shared" si="45"/>
        <v>-0.468416074473612</v>
      </c>
      <c r="N54" s="59">
        <f t="shared" si="44"/>
        <v>-0.468416074473612</v>
      </c>
      <c r="O54" s="68">
        <f t="shared" si="44"/>
        <v>-0.468416074473612</v>
      </c>
      <c r="P54" s="163" t="s">
        <v>256</v>
      </c>
      <c r="S54" s="21">
        <v>-1.0057595739999998</v>
      </c>
      <c r="T54" s="22">
        <v>-0.87575957400000004</v>
      </c>
      <c r="U54" s="21">
        <v>-1.1007672500000001</v>
      </c>
      <c r="V54" s="68">
        <v>-0.70076725000000006</v>
      </c>
      <c r="W54" s="21">
        <v>-0.91076725000000003</v>
      </c>
      <c r="X54" s="22">
        <v>-0.41076725000000003</v>
      </c>
      <c r="Y54" s="59">
        <v>-0.41076725000000003</v>
      </c>
      <c r="Z54" s="22">
        <v>-0.41076725000000003</v>
      </c>
    </row>
    <row r="55" spans="1:26" s="83" customFormat="1">
      <c r="A55" s="188" t="s">
        <v>353</v>
      </c>
      <c r="B55" s="187" t="s">
        <v>99</v>
      </c>
      <c r="C55" s="238" t="s">
        <v>7</v>
      </c>
      <c r="D55" s="69">
        <f>D38</f>
        <v>-5.7159396471292166E-2</v>
      </c>
      <c r="E55" s="66" t="s">
        <v>7</v>
      </c>
      <c r="F55" s="66" t="s">
        <v>7</v>
      </c>
      <c r="G55" s="234" t="s">
        <v>7</v>
      </c>
      <c r="H55" s="351" t="s">
        <v>7</v>
      </c>
      <c r="I55" s="236" t="s">
        <v>7</v>
      </c>
      <c r="J55" s="237" t="s">
        <v>7</v>
      </c>
      <c r="K55" s="234" t="s">
        <v>7</v>
      </c>
      <c r="L55" s="235" t="s">
        <v>7</v>
      </c>
      <c r="M55" s="234" t="s">
        <v>7</v>
      </c>
      <c r="N55" s="235" t="s">
        <v>7</v>
      </c>
      <c r="O55" s="236" t="s">
        <v>7</v>
      </c>
      <c r="P55" s="163" t="s">
        <v>263</v>
      </c>
      <c r="S55" s="237" t="s">
        <v>7</v>
      </c>
      <c r="T55" s="234" t="s">
        <v>7</v>
      </c>
      <c r="U55" s="237" t="s">
        <v>7</v>
      </c>
      <c r="V55" s="236" t="s">
        <v>7</v>
      </c>
      <c r="W55" s="237" t="s">
        <v>7</v>
      </c>
      <c r="X55" s="234" t="s">
        <v>7</v>
      </c>
      <c r="Y55" s="235" t="s">
        <v>7</v>
      </c>
      <c r="Z55" s="234" t="s">
        <v>7</v>
      </c>
    </row>
    <row r="56" spans="1:26" s="83" customFormat="1" ht="45">
      <c r="A56" s="188" t="s">
        <v>198</v>
      </c>
      <c r="B56" s="187" t="s">
        <v>259</v>
      </c>
      <c r="C56" s="176">
        <f>C40</f>
        <v>-0.9618668641205077</v>
      </c>
      <c r="D56" s="69">
        <f>D40</f>
        <v>-1.220659607580004</v>
      </c>
      <c r="E56" s="69">
        <f>E40</f>
        <v>-1.225428943750914</v>
      </c>
      <c r="F56" s="69">
        <f>F40</f>
        <v>3.7983915071269886E-2</v>
      </c>
      <c r="G56" s="22">
        <f t="shared" ref="G56:O56" si="46">G54</f>
        <v>-0.82109999999999994</v>
      </c>
      <c r="H56" s="30">
        <f t="shared" si="46"/>
        <v>-0.88859999999999995</v>
      </c>
      <c r="I56" s="68">
        <f t="shared" si="46"/>
        <v>-0.88859999999999995</v>
      </c>
      <c r="J56" s="21">
        <f t="shared" si="46"/>
        <v>-0.968416074473612</v>
      </c>
      <c r="K56" s="22">
        <f t="shared" si="46"/>
        <v>-0.968416074473612</v>
      </c>
      <c r="L56" s="59">
        <f t="shared" ref="L56:M56" si="47">L54</f>
        <v>-0.468416074473612</v>
      </c>
      <c r="M56" s="22">
        <f t="shared" si="47"/>
        <v>-0.468416074473612</v>
      </c>
      <c r="N56" s="59">
        <f t="shared" si="46"/>
        <v>-0.468416074473612</v>
      </c>
      <c r="O56" s="68">
        <f t="shared" si="46"/>
        <v>-0.468416074473612</v>
      </c>
      <c r="P56" s="163" t="s">
        <v>264</v>
      </c>
      <c r="S56" s="21">
        <v>-1.0057595739999998</v>
      </c>
      <c r="T56" s="22">
        <v>-0.87575957400000004</v>
      </c>
      <c r="U56" s="21">
        <v>-1.1007672500000001</v>
      </c>
      <c r="V56" s="68">
        <v>-0.70076725000000006</v>
      </c>
      <c r="W56" s="21">
        <v>-0.91076725000000003</v>
      </c>
      <c r="X56" s="22">
        <v>-0.41076725000000003</v>
      </c>
      <c r="Y56" s="59">
        <v>-0.41076725000000003</v>
      </c>
      <c r="Z56" s="22">
        <v>-0.41076725000000003</v>
      </c>
    </row>
    <row r="57" spans="1:26" s="83" customFormat="1" ht="6" customHeight="1">
      <c r="A57" s="189"/>
      <c r="B57" s="187"/>
      <c r="C57" s="175"/>
      <c r="D57" s="53"/>
      <c r="E57" s="53"/>
      <c r="F57" s="53"/>
      <c r="G57" s="25"/>
      <c r="H57" s="26"/>
      <c r="I57" s="29"/>
      <c r="J57" s="24"/>
      <c r="K57" s="25"/>
      <c r="L57" s="26"/>
      <c r="M57" s="25"/>
      <c r="N57" s="26"/>
      <c r="O57" s="29"/>
      <c r="P57" s="163"/>
      <c r="S57" s="24"/>
      <c r="T57" s="25"/>
      <c r="U57" s="135"/>
      <c r="V57" s="29"/>
      <c r="W57" s="24"/>
      <c r="X57" s="25"/>
      <c r="Y57" s="26"/>
      <c r="Z57" s="25"/>
    </row>
    <row r="58" spans="1:26" s="83" customFormat="1" ht="45">
      <c r="A58" s="189" t="s">
        <v>357</v>
      </c>
      <c r="B58" s="140" t="s">
        <v>143</v>
      </c>
      <c r="C58" s="302" t="s">
        <v>6</v>
      </c>
      <c r="D58" s="303"/>
      <c r="E58" s="303"/>
      <c r="F58" s="364"/>
      <c r="G58" s="22">
        <f>G8+G9+G10+G11-'5.pielikuma 1.tabula'!G23</f>
        <v>-125.24666581726979</v>
      </c>
      <c r="H58" s="30">
        <f>H8+H9+H10+H11-'5.pielikuma 1.tabula'!H23</f>
        <v>-219.11691879742648</v>
      </c>
      <c r="I58" s="68">
        <f>I8+I9+I10+I11-'5.pielikuma 1.tabula'!I23</f>
        <v>-219.11691879742648</v>
      </c>
      <c r="J58" s="21">
        <f>J8+J9+J10+J11-'5.pielikuma 1.tabula'!J23</f>
        <v>-280.01112947335605</v>
      </c>
      <c r="K58" s="22">
        <f>K8+K9+K10+K11-'5.pielikuma 1.tabula'!K23</f>
        <v>-280.01112947335605</v>
      </c>
      <c r="L58" s="30">
        <f>L8+L9+L10+L11-'5.pielikuma 1.tabula'!L23</f>
        <v>-136.96768287990199</v>
      </c>
      <c r="M58" s="35">
        <f>M8+M9+M10+M11-'5.pielikuma 1.tabula'!M23</f>
        <v>-137.0185705994918</v>
      </c>
      <c r="N58" s="351">
        <f>N8+N9+N10+N11-'5.pielikuma 1.tabula'!N23</f>
        <v>-127.2699423134909</v>
      </c>
      <c r="O58" s="59">
        <f>O8+O9+O10+O11-'5.pielikuma 1.tabula'!O23</f>
        <v>-127.2699423134909</v>
      </c>
      <c r="P58" s="165" t="s">
        <v>265</v>
      </c>
      <c r="S58" s="21">
        <v>-268.29797526456605</v>
      </c>
      <c r="T58" s="22">
        <v>-233.61897474988291</v>
      </c>
      <c r="U58" s="21">
        <v>-299.82921622195317</v>
      </c>
      <c r="V58" s="68">
        <v>-186.39176707102524</v>
      </c>
      <c r="W58" s="21">
        <v>-273.0170619729015</v>
      </c>
      <c r="X58" s="22">
        <v>34.612608600680687</v>
      </c>
      <c r="Y58" s="30">
        <v>309.05154256303467</v>
      </c>
      <c r="Z58" s="35">
        <v>616.68121313661686</v>
      </c>
    </row>
    <row r="59" spans="1:26" s="83" customFormat="1" ht="45">
      <c r="A59" s="189" t="s">
        <v>356</v>
      </c>
      <c r="B59" s="140" t="s">
        <v>152</v>
      </c>
      <c r="C59" s="144"/>
      <c r="D59" s="107"/>
      <c r="E59" s="107"/>
      <c r="F59" s="365"/>
      <c r="G59" s="22">
        <f t="shared" ref="G59:O59" si="48">G58/G18*100</f>
        <v>-0.4664495622287646</v>
      </c>
      <c r="H59" s="59">
        <f t="shared" si="48"/>
        <v>-0.76088707377530018</v>
      </c>
      <c r="I59" s="68">
        <f t="shared" si="48"/>
        <v>-0.76088707377530018</v>
      </c>
      <c r="J59" s="21">
        <f t="shared" si="48"/>
        <v>-0.91291715879228508</v>
      </c>
      <c r="K59" s="22">
        <f t="shared" si="48"/>
        <v>-0.91291715879228508</v>
      </c>
      <c r="L59" s="59">
        <f t="shared" ref="L59:M59" si="49">L58/L18*100</f>
        <v>-0.42202421033708898</v>
      </c>
      <c r="M59" s="22">
        <f t="shared" si="49"/>
        <v>-0.42218100535051251</v>
      </c>
      <c r="N59" s="59">
        <f t="shared" si="48"/>
        <v>-0.37193370180877261</v>
      </c>
      <c r="O59" s="68">
        <f t="shared" si="48"/>
        <v>-0.37193370180877261</v>
      </c>
      <c r="P59" s="165" t="s">
        <v>266</v>
      </c>
      <c r="S59" s="21">
        <v>-1.0057595739999994</v>
      </c>
      <c r="T59" s="22">
        <v>-0.87575957399999993</v>
      </c>
      <c r="U59" s="138">
        <v>-1.0572495008170801</v>
      </c>
      <c r="V59" s="68">
        <v>-0.65724950081707956</v>
      </c>
      <c r="W59" s="21">
        <v>-0.91076725000000103</v>
      </c>
      <c r="X59" s="22">
        <v>0.11546542228081437</v>
      </c>
      <c r="Y59" s="59">
        <v>1.0309759452188789</v>
      </c>
      <c r="Z59" s="22">
        <v>2.0572086174996942</v>
      </c>
    </row>
    <row r="60" spans="1:26" s="83" customFormat="1" ht="45">
      <c r="A60" s="189" t="s">
        <v>358</v>
      </c>
      <c r="B60" s="140" t="s">
        <v>142</v>
      </c>
      <c r="C60" s="144"/>
      <c r="D60" s="107"/>
      <c r="E60" s="107"/>
      <c r="F60" s="365"/>
      <c r="G60" s="22">
        <f t="shared" ref="G60:O60" si="50">G61*G18/100</f>
        <v>-176.02635675477785</v>
      </c>
      <c r="H60" s="59">
        <f t="shared" si="50"/>
        <v>-342.69097525231541</v>
      </c>
      <c r="I60" s="68">
        <f t="shared" si="50"/>
        <v>-342.69097525231541</v>
      </c>
      <c r="J60" s="138">
        <f t="shared" si="50"/>
        <v>-237.90482070400674</v>
      </c>
      <c r="K60" s="22">
        <f t="shared" si="50"/>
        <v>-237.90482070400674</v>
      </c>
      <c r="L60" s="59">
        <f t="shared" ref="L60:M60" si="51">L61*L18/100</f>
        <v>-124.09614256645128</v>
      </c>
      <c r="M60" s="22">
        <f t="shared" si="51"/>
        <v>-124.14703028604106</v>
      </c>
      <c r="N60" s="59">
        <f t="shared" si="50"/>
        <v>-171.09224264238046</v>
      </c>
      <c r="O60" s="68">
        <f t="shared" si="50"/>
        <v>-171.09224264238046</v>
      </c>
      <c r="P60" s="165" t="s">
        <v>267</v>
      </c>
      <c r="S60" s="21">
        <v>-264.14161738659016</v>
      </c>
      <c r="T60" s="22">
        <v>-229.46261687190704</v>
      </c>
      <c r="U60" s="138">
        <v>-337.47641122401018</v>
      </c>
      <c r="V60" s="68">
        <v>-224.03896207308222</v>
      </c>
      <c r="W60" s="138">
        <v>-175.62532055379481</v>
      </c>
      <c r="X60" s="22">
        <v>132.0043500197873</v>
      </c>
      <c r="Y60" s="59">
        <v>310.19241615916661</v>
      </c>
      <c r="Z60" s="22">
        <v>617.82208673274874</v>
      </c>
    </row>
    <row r="61" spans="1:26" ht="45.75" thickBot="1">
      <c r="A61" s="281" t="s">
        <v>359</v>
      </c>
      <c r="B61" s="282" t="s">
        <v>151</v>
      </c>
      <c r="C61" s="283"/>
      <c r="D61" s="284"/>
      <c r="E61" s="284"/>
      <c r="F61" s="366"/>
      <c r="G61" s="287">
        <f t="shared" ref="G61" si="52">G59-G16</f>
        <v>-0.65556569121594133</v>
      </c>
      <c r="H61" s="288">
        <f>H59-H16-H15</f>
        <v>-1.1900000000000026</v>
      </c>
      <c r="I61" s="285">
        <f t="shared" ref="I61:O61" si="53">I59-I16-I15</f>
        <v>-1.1900000000000026</v>
      </c>
      <c r="J61" s="286">
        <f t="shared" si="53"/>
        <v>-0.7756384304744427</v>
      </c>
      <c r="K61" s="355">
        <f t="shared" si="53"/>
        <v>-0.7756384304744427</v>
      </c>
      <c r="L61" s="356">
        <f t="shared" ref="L61:M61" si="54">L59-L16-L15</f>
        <v>-0.38236447803827295</v>
      </c>
      <c r="M61" s="355">
        <f t="shared" si="54"/>
        <v>-0.38252127305169642</v>
      </c>
      <c r="N61" s="356">
        <f t="shared" si="53"/>
        <v>-0.49999999999999878</v>
      </c>
      <c r="O61" s="357">
        <f t="shared" si="53"/>
        <v>-0.49999999999999878</v>
      </c>
      <c r="P61" s="289" t="s">
        <v>268</v>
      </c>
      <c r="S61" s="297">
        <v>-0.99017877535765997</v>
      </c>
      <c r="T61" s="287">
        <v>-0.86017877535766052</v>
      </c>
      <c r="U61" s="286">
        <v>-1.1900000000000004</v>
      </c>
      <c r="V61" s="285">
        <v>-0.7899999999999997</v>
      </c>
      <c r="W61" s="286">
        <v>-0.58587470349023352</v>
      </c>
      <c r="X61" s="287">
        <v>0.44035796879058176</v>
      </c>
      <c r="Y61" s="288">
        <v>1.0347818257020915</v>
      </c>
      <c r="Z61" s="287">
        <v>2.061014497982907</v>
      </c>
    </row>
    <row r="62" spans="1:26" ht="30" hidden="1">
      <c r="A62" s="263" t="s">
        <v>360</v>
      </c>
      <c r="B62" s="264" t="s">
        <v>15</v>
      </c>
      <c r="C62" s="226">
        <f>C35</f>
        <v>-1.0202574615716276</v>
      </c>
      <c r="D62" s="227">
        <f>D35</f>
        <v>-1.0315539407462484</v>
      </c>
      <c r="E62" s="227">
        <f>E35</f>
        <v>-1.1222256905307584</v>
      </c>
      <c r="F62" s="228">
        <f>F35</f>
        <v>8.3895393545234065E-2</v>
      </c>
      <c r="G62" s="265" t="s">
        <v>10</v>
      </c>
      <c r="H62" s="107"/>
      <c r="I62" s="107"/>
      <c r="J62" s="107"/>
      <c r="K62" s="107"/>
      <c r="L62" s="144"/>
      <c r="M62" s="169"/>
      <c r="N62" s="144"/>
      <c r="O62" s="169"/>
      <c r="P62" s="266" t="s">
        <v>199</v>
      </c>
      <c r="S62" s="265" t="s">
        <v>10</v>
      </c>
      <c r="T62" s="107"/>
      <c r="U62" s="107"/>
      <c r="V62" s="107"/>
      <c r="W62" s="107"/>
      <c r="X62" s="107"/>
      <c r="Y62" s="144"/>
      <c r="Z62" s="169"/>
    </row>
    <row r="63" spans="1:26" ht="30" hidden="1">
      <c r="A63" s="182" t="s">
        <v>361</v>
      </c>
      <c r="B63" s="186" t="s">
        <v>16</v>
      </c>
      <c r="C63" s="104">
        <f>C18/100*C62</f>
        <v>-232.48185410501048</v>
      </c>
      <c r="D63" s="99">
        <f>D18/100*D62</f>
        <v>-243.63410147391184</v>
      </c>
      <c r="E63" s="99">
        <f>E18/100*E62</f>
        <v>-272.92892394831773</v>
      </c>
      <c r="F63" s="105">
        <f>F18/100*F62</f>
        <v>20.912342995392635</v>
      </c>
      <c r="G63" s="107"/>
      <c r="H63" s="107"/>
      <c r="I63" s="107"/>
      <c r="J63" s="107"/>
      <c r="K63" s="107"/>
      <c r="L63" s="144"/>
      <c r="M63" s="169"/>
      <c r="N63" s="144"/>
      <c r="O63" s="169"/>
      <c r="P63" s="164" t="s">
        <v>200</v>
      </c>
      <c r="S63" s="107"/>
      <c r="T63" s="107"/>
      <c r="U63" s="107"/>
      <c r="V63" s="107"/>
      <c r="W63" s="107"/>
      <c r="X63" s="107"/>
      <c r="Y63" s="144"/>
      <c r="Z63" s="169"/>
    </row>
    <row r="64" spans="1:26" ht="45" hidden="1">
      <c r="A64" s="182" t="s">
        <v>363</v>
      </c>
      <c r="B64" s="186" t="s">
        <v>201</v>
      </c>
      <c r="C64" s="104">
        <f>C34</f>
        <v>-1.3</v>
      </c>
      <c r="D64" s="99">
        <f>D34</f>
        <v>-1</v>
      </c>
      <c r="E64" s="99">
        <f>E34</f>
        <v>-1</v>
      </c>
      <c r="F64" s="105">
        <f>F34</f>
        <v>-0.9</v>
      </c>
      <c r="G64" s="107"/>
      <c r="H64" s="107"/>
      <c r="I64" s="107"/>
      <c r="J64" s="107"/>
      <c r="K64" s="107"/>
      <c r="L64" s="144"/>
      <c r="M64" s="169"/>
      <c r="N64" s="144"/>
      <c r="O64" s="169"/>
      <c r="P64" s="164" t="s">
        <v>203</v>
      </c>
      <c r="S64" s="107"/>
      <c r="T64" s="107"/>
      <c r="U64" s="107"/>
      <c r="V64" s="107"/>
      <c r="W64" s="107"/>
      <c r="X64" s="107"/>
      <c r="Y64" s="144"/>
      <c r="Z64" s="169"/>
    </row>
    <row r="65" spans="1:26" ht="30" hidden="1">
      <c r="A65" s="182" t="s">
        <v>362</v>
      </c>
      <c r="B65" s="186" t="s">
        <v>202</v>
      </c>
      <c r="C65" s="104">
        <f>C18/100*C64</f>
        <v>-296.22563100000002</v>
      </c>
      <c r="D65" s="99">
        <f>D18/100*D64</f>
        <v>-236.18164000000007</v>
      </c>
      <c r="E65" s="99">
        <f>E18/100*E64</f>
        <v>-243.20323999999999</v>
      </c>
      <c r="F65" s="105">
        <f>F18/100*F64</f>
        <v>-224.34019200000003</v>
      </c>
      <c r="G65" s="107"/>
      <c r="H65" s="107"/>
      <c r="I65" s="107"/>
      <c r="J65" s="107"/>
      <c r="K65" s="107"/>
      <c r="L65" s="144"/>
      <c r="M65" s="169"/>
      <c r="N65" s="144"/>
      <c r="O65" s="169"/>
      <c r="P65" s="164" t="s">
        <v>204</v>
      </c>
      <c r="S65" s="107"/>
      <c r="T65" s="107"/>
      <c r="U65" s="107"/>
      <c r="V65" s="107"/>
      <c r="W65" s="107"/>
      <c r="X65" s="107"/>
      <c r="Y65" s="144"/>
      <c r="Z65" s="169"/>
    </row>
    <row r="66" spans="1:26" hidden="1">
      <c r="A66" s="182" t="s">
        <v>364</v>
      </c>
      <c r="B66" s="186" t="s">
        <v>18</v>
      </c>
      <c r="C66" s="104">
        <f>C63-C65</f>
        <v>63.743776894989537</v>
      </c>
      <c r="D66" s="99">
        <f t="shared" ref="D66:F66" si="55">D63-D65</f>
        <v>-7.4524614739117681</v>
      </c>
      <c r="E66" s="99">
        <f t="shared" si="55"/>
        <v>-29.725683948317737</v>
      </c>
      <c r="F66" s="105">
        <f t="shared" si="55"/>
        <v>245.25253499539266</v>
      </c>
      <c r="G66" s="107"/>
      <c r="H66" s="107"/>
      <c r="I66" s="107"/>
      <c r="J66" s="107"/>
      <c r="K66" s="107"/>
      <c r="L66" s="144"/>
      <c r="M66" s="169"/>
      <c r="N66" s="144"/>
      <c r="O66" s="169"/>
      <c r="P66" s="164" t="s">
        <v>205</v>
      </c>
      <c r="S66" s="107"/>
      <c r="T66" s="107"/>
      <c r="U66" s="107"/>
      <c r="V66" s="107"/>
      <c r="W66" s="107"/>
      <c r="X66" s="107"/>
      <c r="Y66" s="144"/>
      <c r="Z66" s="169"/>
    </row>
    <row r="67" spans="1:26" ht="30" hidden="1">
      <c r="A67" s="182" t="s">
        <v>365</v>
      </c>
      <c r="B67" s="186" t="s">
        <v>17</v>
      </c>
      <c r="C67" s="104">
        <f>C66/C18*100</f>
        <v>0.27974253842837249</v>
      </c>
      <c r="D67" s="99">
        <f>D66/D18*100</f>
        <v>-3.1553940746248378E-2</v>
      </c>
      <c r="E67" s="99">
        <f>E66/E18*100</f>
        <v>-0.1222256905307583</v>
      </c>
      <c r="F67" s="105">
        <f>F66/F18*100</f>
        <v>0.98389539354523414</v>
      </c>
      <c r="G67" s="107"/>
      <c r="H67" s="107"/>
      <c r="I67" s="107"/>
      <c r="J67" s="107"/>
      <c r="K67" s="107"/>
      <c r="L67" s="144"/>
      <c r="M67" s="169"/>
      <c r="N67" s="144"/>
      <c r="O67" s="169"/>
      <c r="P67" s="164" t="s">
        <v>206</v>
      </c>
      <c r="S67" s="107"/>
      <c r="T67" s="107"/>
      <c r="U67" s="107"/>
      <c r="V67" s="107"/>
      <c r="W67" s="107"/>
      <c r="X67" s="107"/>
      <c r="Y67" s="144"/>
      <c r="Z67" s="169"/>
    </row>
    <row r="68" spans="1:26" ht="30" hidden="1">
      <c r="A68" s="189" t="s">
        <v>366</v>
      </c>
      <c r="B68" s="186" t="s">
        <v>19</v>
      </c>
      <c r="C68" s="104">
        <f>C66</f>
        <v>63.743776894989537</v>
      </c>
      <c r="D68" s="99">
        <f>C68+D66</f>
        <v>56.291315421077769</v>
      </c>
      <c r="E68" s="99">
        <f>D68+E66</f>
        <v>26.565631472760032</v>
      </c>
      <c r="F68" s="105">
        <f>E68+F66</f>
        <v>271.8181664681527</v>
      </c>
      <c r="G68" s="107"/>
      <c r="H68" s="107"/>
      <c r="I68" s="107"/>
      <c r="J68" s="107"/>
      <c r="K68" s="107"/>
      <c r="L68" s="144"/>
      <c r="M68" s="169"/>
      <c r="N68" s="144"/>
      <c r="O68" s="169"/>
      <c r="P68" s="164" t="s">
        <v>207</v>
      </c>
      <c r="S68" s="107"/>
      <c r="T68" s="107"/>
      <c r="U68" s="107"/>
      <c r="V68" s="107"/>
      <c r="W68" s="107"/>
      <c r="X68" s="107"/>
      <c r="Y68" s="144"/>
      <c r="Z68" s="169"/>
    </row>
    <row r="69" spans="1:26" ht="45" hidden="1">
      <c r="A69" s="182" t="s">
        <v>210</v>
      </c>
      <c r="B69" s="186" t="s">
        <v>20</v>
      </c>
      <c r="C69" s="104">
        <f>C68/C18*100</f>
        <v>0.27974253842837249</v>
      </c>
      <c r="D69" s="99">
        <f>D68/D18*100</f>
        <v>0.23833908266992199</v>
      </c>
      <c r="E69" s="99">
        <f>E68/E18*100</f>
        <v>0.1092322268106298</v>
      </c>
      <c r="F69" s="105">
        <f>F68/F18*100</f>
        <v>1.0904704486538792</v>
      </c>
      <c r="G69" s="107"/>
      <c r="H69" s="107"/>
      <c r="I69" s="107"/>
      <c r="J69" s="107"/>
      <c r="K69" s="107"/>
      <c r="L69" s="144"/>
      <c r="M69" s="169"/>
      <c r="N69" s="144"/>
      <c r="O69" s="169"/>
      <c r="P69" s="164" t="s">
        <v>208</v>
      </c>
      <c r="S69" s="107"/>
      <c r="T69" s="107"/>
      <c r="U69" s="107"/>
      <c r="V69" s="107"/>
      <c r="W69" s="107"/>
      <c r="X69" s="107"/>
      <c r="Y69" s="144"/>
      <c r="Z69" s="169"/>
    </row>
    <row r="70" spans="1:26" ht="30" hidden="1">
      <c r="A70" s="181" t="s">
        <v>367</v>
      </c>
      <c r="B70" s="186" t="s">
        <v>21</v>
      </c>
      <c r="C70" s="104">
        <v>-0.5</v>
      </c>
      <c r="D70" s="99">
        <v>-0.5</v>
      </c>
      <c r="E70" s="99">
        <v>-0.5</v>
      </c>
      <c r="F70" s="105">
        <v>-0.5</v>
      </c>
      <c r="G70" s="107"/>
      <c r="H70" s="107"/>
      <c r="I70" s="107"/>
      <c r="J70" s="107"/>
      <c r="K70" s="107"/>
      <c r="L70" s="144"/>
      <c r="M70" s="169"/>
      <c r="N70" s="144"/>
      <c r="O70" s="169"/>
      <c r="P70" s="164" t="s">
        <v>209</v>
      </c>
      <c r="S70" s="107"/>
      <c r="T70" s="107"/>
      <c r="U70" s="107"/>
      <c r="V70" s="107"/>
      <c r="W70" s="107"/>
      <c r="X70" s="107"/>
      <c r="Y70" s="144"/>
      <c r="Z70" s="169"/>
    </row>
    <row r="71" spans="1:26" ht="30.75" hidden="1" thickBot="1">
      <c r="A71" s="190" t="s">
        <v>368</v>
      </c>
      <c r="B71" s="191" t="s">
        <v>369</v>
      </c>
      <c r="C71" s="178" t="str">
        <f>IF(C69&lt;=C70,"Jākoriģē","Nav jākoriģē")</f>
        <v>Nav jākoriģē</v>
      </c>
      <c r="D71" s="173" t="str">
        <f t="shared" ref="D71:F71" si="56">IF(D69&lt;=D70,"Jākoriģē","Nav jākoriģē")</f>
        <v>Nav jākoriģē</v>
      </c>
      <c r="E71" s="173" t="str">
        <f t="shared" si="56"/>
        <v>Nav jākoriģē</v>
      </c>
      <c r="F71" s="174" t="str">
        <f t="shared" si="56"/>
        <v>Nav jākoriģē</v>
      </c>
      <c r="G71" s="170"/>
      <c r="H71" s="170"/>
      <c r="I71" s="170"/>
      <c r="J71" s="170"/>
      <c r="K71" s="170"/>
      <c r="L71" s="171"/>
      <c r="M71" s="172"/>
      <c r="N71" s="171"/>
      <c r="O71" s="172"/>
      <c r="P71" s="166" t="s">
        <v>370</v>
      </c>
      <c r="S71" s="170"/>
      <c r="T71" s="170"/>
      <c r="U71" s="170"/>
      <c r="V71" s="170"/>
      <c r="W71" s="170"/>
      <c r="X71" s="170"/>
      <c r="Y71" s="171"/>
      <c r="Z71" s="172"/>
    </row>
    <row r="72" spans="1:26" ht="26.25">
      <c r="A72" s="27" t="s">
        <v>13</v>
      </c>
      <c r="P72" s="28" t="s">
        <v>14</v>
      </c>
    </row>
  </sheetData>
  <pageMargins left="0.55118110236220474" right="0.55118110236220474" top="0.98425196850393704" bottom="0.98425196850393704" header="0.31496062992125984" footer="0.31496062992125984"/>
  <pageSetup scale="39" orientation="portrait" r:id="rId1"/>
  <headerFooter>
    <oddHeader>&amp;L&amp;"Times New Roman,Обычный"Fiskālās disciplīnas padomes starpziņojums par SP 2018./21.
Fiscal discipline surveillance interim report on SP 2018/21&amp;R&amp;"Times New Roman,Обычный"5. pielikums
Annex 5</oddHeader>
  </headerFooter>
  <ignoredErrors>
    <ignoredError sqref="D35 D13" formula="1"/>
    <ignoredError sqref="A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showGridLines="0" topLeftCell="A31" zoomScale="85" zoomScaleNormal="85" zoomScalePageLayoutView="40" workbookViewId="0">
      <selection activeCell="I41" sqref="I41"/>
    </sheetView>
  </sheetViews>
  <sheetFormatPr defaultColWidth="9.140625" defaultRowHeight="15"/>
  <cols>
    <col min="1" max="1" width="31.42578125" style="33" customWidth="1"/>
    <col min="2" max="2" width="39.7109375" style="14" customWidth="1"/>
    <col min="3" max="8" width="12" style="38" hidden="1" customWidth="1"/>
    <col min="9" max="16" width="12" style="38" customWidth="1"/>
    <col min="17" max="17" width="39" style="39" customWidth="1"/>
    <col min="18" max="20" width="9.140625" style="14"/>
    <col min="21" max="33" width="12" style="38" hidden="1" customWidth="1"/>
    <col min="34" max="16384" width="9.140625" style="14"/>
  </cols>
  <sheetData>
    <row r="1" spans="1:33">
      <c r="A1" s="156" t="s">
        <v>0</v>
      </c>
      <c r="B1" s="156"/>
      <c r="C1" s="112"/>
      <c r="D1" s="112"/>
      <c r="E1" s="112"/>
      <c r="F1" s="112"/>
      <c r="G1" s="112"/>
      <c r="H1" s="112"/>
      <c r="I1" s="112"/>
      <c r="J1" s="112"/>
      <c r="K1" s="112"/>
      <c r="L1" s="112"/>
      <c r="M1" s="112"/>
      <c r="N1" s="112"/>
      <c r="O1" s="112"/>
      <c r="P1" s="112"/>
      <c r="Q1" s="269" t="s">
        <v>331</v>
      </c>
      <c r="U1" s="112" t="s">
        <v>404</v>
      </c>
      <c r="V1" s="112"/>
      <c r="W1" s="112"/>
      <c r="X1" s="112"/>
      <c r="Y1" s="112"/>
      <c r="Z1" s="112"/>
      <c r="AA1" s="112"/>
      <c r="AB1" s="112"/>
      <c r="AC1" s="112"/>
      <c r="AD1" s="112"/>
      <c r="AE1" s="112"/>
      <c r="AF1" s="112"/>
      <c r="AG1" s="112"/>
    </row>
    <row r="2" spans="1:33">
      <c r="A2" s="156" t="s">
        <v>1</v>
      </c>
      <c r="B2" s="156"/>
      <c r="C2" s="112"/>
      <c r="D2" s="112"/>
      <c r="E2" s="112"/>
      <c r="F2" s="112"/>
      <c r="G2" s="112"/>
      <c r="H2" s="112"/>
      <c r="I2" s="112"/>
      <c r="J2" s="112"/>
      <c r="K2" s="112"/>
      <c r="L2" s="112"/>
      <c r="M2" s="112"/>
      <c r="N2" s="112"/>
      <c r="O2" s="112"/>
      <c r="P2" s="112"/>
      <c r="Q2" s="269" t="s">
        <v>332</v>
      </c>
      <c r="U2" s="112"/>
      <c r="V2" s="112"/>
      <c r="W2" s="112"/>
      <c r="X2" s="112"/>
      <c r="Y2" s="112"/>
      <c r="Z2" s="112"/>
      <c r="AA2" s="112"/>
      <c r="AB2" s="112"/>
      <c r="AC2" s="112"/>
      <c r="AD2" s="112"/>
      <c r="AE2" s="112"/>
      <c r="AF2" s="112"/>
      <c r="AG2" s="112"/>
    </row>
    <row r="3" spans="1:33">
      <c r="A3" s="316" t="s">
        <v>2</v>
      </c>
      <c r="B3" s="112"/>
      <c r="C3" s="352"/>
      <c r="D3" s="352"/>
      <c r="E3" s="352"/>
      <c r="F3" s="352"/>
      <c r="G3" s="352"/>
      <c r="H3" s="112"/>
      <c r="I3" s="112"/>
      <c r="J3" s="112"/>
      <c r="K3" s="112"/>
      <c r="L3" s="112"/>
      <c r="M3" s="112"/>
      <c r="N3" s="112"/>
      <c r="O3" s="112"/>
      <c r="P3" s="112"/>
      <c r="Q3" s="112"/>
      <c r="U3" s="112"/>
      <c r="V3" s="112"/>
      <c r="W3" s="112"/>
      <c r="X3" s="112"/>
      <c r="Y3" s="112"/>
      <c r="Z3" s="112"/>
      <c r="AA3" s="112"/>
      <c r="AB3" s="112"/>
      <c r="AC3" s="112"/>
      <c r="AD3" s="112"/>
      <c r="AE3" s="112"/>
      <c r="AF3" s="112"/>
      <c r="AG3" s="112"/>
    </row>
    <row r="4" spans="1:33">
      <c r="A4" s="316" t="s">
        <v>3</v>
      </c>
      <c r="B4" s="112"/>
      <c r="C4" s="112"/>
      <c r="D4" s="112"/>
      <c r="E4" s="112"/>
      <c r="F4" s="112"/>
      <c r="G4" s="112"/>
      <c r="H4" s="112"/>
      <c r="I4" s="112"/>
      <c r="J4" s="262"/>
      <c r="K4" s="112"/>
      <c r="L4" s="262"/>
      <c r="M4" s="112"/>
      <c r="N4" s="262"/>
      <c r="O4" s="112"/>
      <c r="P4" s="262"/>
      <c r="Q4" s="198"/>
      <c r="U4" s="112"/>
      <c r="V4" s="112"/>
      <c r="W4" s="112"/>
      <c r="X4" s="112"/>
      <c r="Y4" s="112"/>
      <c r="Z4" s="112"/>
      <c r="AA4" s="112"/>
      <c r="AB4" s="112"/>
      <c r="AC4" s="262"/>
      <c r="AD4" s="112"/>
      <c r="AE4" s="262"/>
      <c r="AF4" s="112"/>
      <c r="AG4" s="262"/>
    </row>
    <row r="5" spans="1:33" ht="6.75" customHeight="1" thickBot="1">
      <c r="A5" s="317"/>
      <c r="B5" s="220"/>
      <c r="C5" s="220"/>
      <c r="D5" s="220"/>
      <c r="E5" s="220"/>
      <c r="F5" s="220"/>
      <c r="G5" s="220"/>
      <c r="H5" s="220"/>
      <c r="I5" s="220"/>
      <c r="J5" s="220"/>
      <c r="K5" s="220"/>
      <c r="L5" s="220"/>
      <c r="M5" s="220"/>
      <c r="N5" s="220"/>
      <c r="O5" s="220"/>
      <c r="P5" s="220"/>
      <c r="Q5" s="198"/>
      <c r="U5" s="220"/>
      <c r="V5" s="220"/>
      <c r="W5" s="220"/>
      <c r="X5" s="220"/>
      <c r="Y5" s="220"/>
      <c r="Z5" s="220"/>
      <c r="AA5" s="220"/>
      <c r="AB5" s="220"/>
      <c r="AC5" s="220"/>
      <c r="AD5" s="220"/>
      <c r="AE5" s="220"/>
      <c r="AF5" s="220"/>
      <c r="AG5" s="220"/>
    </row>
    <row r="6" spans="1:33">
      <c r="A6" s="318" t="s">
        <v>155</v>
      </c>
      <c r="B6" s="319" t="s">
        <v>153</v>
      </c>
      <c r="C6" s="193">
        <v>2012</v>
      </c>
      <c r="D6" s="194">
        <v>2013</v>
      </c>
      <c r="E6" s="194">
        <v>2014</v>
      </c>
      <c r="F6" s="194">
        <v>2015</v>
      </c>
      <c r="G6" s="358">
        <v>2016</v>
      </c>
      <c r="H6" s="195">
        <v>2017</v>
      </c>
      <c r="I6" s="196">
        <v>2018</v>
      </c>
      <c r="J6" s="146"/>
      <c r="K6" s="196">
        <v>2019</v>
      </c>
      <c r="L6" s="203"/>
      <c r="M6" s="193">
        <v>2020</v>
      </c>
      <c r="N6" s="146"/>
      <c r="O6" s="196">
        <v>2021</v>
      </c>
      <c r="P6" s="146"/>
      <c r="Q6" s="157" t="s">
        <v>154</v>
      </c>
      <c r="U6" s="193">
        <v>2012</v>
      </c>
      <c r="V6" s="194">
        <v>2013</v>
      </c>
      <c r="W6" s="194">
        <v>2014</v>
      </c>
      <c r="X6" s="194">
        <v>2015</v>
      </c>
      <c r="Y6" s="195">
        <v>2016</v>
      </c>
      <c r="Z6" s="196">
        <v>2017</v>
      </c>
      <c r="AA6" s="146"/>
      <c r="AB6" s="196">
        <v>2018</v>
      </c>
      <c r="AC6" s="146"/>
      <c r="AD6" s="196">
        <v>2019</v>
      </c>
      <c r="AE6" s="203"/>
      <c r="AF6" s="193">
        <v>2020</v>
      </c>
      <c r="AG6" s="146"/>
    </row>
    <row r="7" spans="1:33" ht="45.75" thickBot="1">
      <c r="A7" s="320"/>
      <c r="B7" s="321"/>
      <c r="C7" s="270" t="s">
        <v>375</v>
      </c>
      <c r="D7" s="271" t="s">
        <v>375</v>
      </c>
      <c r="E7" s="271" t="s">
        <v>375</v>
      </c>
      <c r="F7" s="271" t="s">
        <v>375</v>
      </c>
      <c r="G7" s="271" t="s">
        <v>375</v>
      </c>
      <c r="H7" s="272" t="s">
        <v>375</v>
      </c>
      <c r="I7" s="322" t="s">
        <v>425</v>
      </c>
      <c r="J7" s="272" t="s">
        <v>426</v>
      </c>
      <c r="K7" s="271" t="s">
        <v>425</v>
      </c>
      <c r="L7" s="272" t="s">
        <v>426</v>
      </c>
      <c r="M7" s="270" t="s">
        <v>425</v>
      </c>
      <c r="N7" s="272" t="s">
        <v>426</v>
      </c>
      <c r="O7" s="322" t="s">
        <v>425</v>
      </c>
      <c r="P7" s="272" t="s">
        <v>426</v>
      </c>
      <c r="Q7" s="273"/>
      <c r="U7" s="270" t="s">
        <v>308</v>
      </c>
      <c r="V7" s="271" t="s">
        <v>308</v>
      </c>
      <c r="W7" s="271" t="s">
        <v>308</v>
      </c>
      <c r="X7" s="271" t="s">
        <v>308</v>
      </c>
      <c r="Y7" s="272" t="s">
        <v>308</v>
      </c>
      <c r="Z7" s="270" t="s">
        <v>283</v>
      </c>
      <c r="AA7" s="272" t="s">
        <v>284</v>
      </c>
      <c r="AB7" s="271" t="s">
        <v>283</v>
      </c>
      <c r="AC7" s="272" t="s">
        <v>284</v>
      </c>
      <c r="AD7" s="271" t="s">
        <v>283</v>
      </c>
      <c r="AE7" s="272" t="s">
        <v>284</v>
      </c>
      <c r="AF7" s="270" t="s">
        <v>283</v>
      </c>
      <c r="AG7" s="272" t="s">
        <v>284</v>
      </c>
    </row>
    <row r="8" spans="1:33">
      <c r="A8" s="323" t="s">
        <v>22</v>
      </c>
      <c r="B8" s="324" t="s">
        <v>23</v>
      </c>
      <c r="C8" s="274">
        <v>21885.613999999994</v>
      </c>
      <c r="D8" s="275">
        <v>22786.587</v>
      </c>
      <c r="E8" s="275">
        <v>23618.164000000008</v>
      </c>
      <c r="F8" s="275">
        <v>24320.324000000001</v>
      </c>
      <c r="G8" s="275">
        <v>24926.688000000002</v>
      </c>
      <c r="H8" s="276">
        <v>26851.062999999998</v>
      </c>
      <c r="I8" s="277">
        <v>28797.560945572659</v>
      </c>
      <c r="J8" s="276">
        <v>28797.560945572659</v>
      </c>
      <c r="K8" s="277">
        <v>30672.129094800661</v>
      </c>
      <c r="L8" s="278">
        <v>30672.129094800661</v>
      </c>
      <c r="M8" s="274">
        <v>32454.934936197136</v>
      </c>
      <c r="N8" s="276">
        <v>32454.934936197136</v>
      </c>
      <c r="O8" s="277">
        <v>34218.448528476169</v>
      </c>
      <c r="P8" s="279">
        <v>34218.448528476169</v>
      </c>
      <c r="Q8" s="280" t="s">
        <v>24</v>
      </c>
      <c r="U8" s="274">
        <v>21885.614000000001</v>
      </c>
      <c r="V8" s="275">
        <v>22786.507999999994</v>
      </c>
      <c r="W8" s="275">
        <v>23631.154000000002</v>
      </c>
      <c r="X8" s="275">
        <v>24368.269</v>
      </c>
      <c r="Y8" s="276">
        <v>25021.334000000003</v>
      </c>
      <c r="Z8" s="277">
        <v>26676.154242064036</v>
      </c>
      <c r="AA8" s="276">
        <v>26676.154242064036</v>
      </c>
      <c r="AB8" s="275">
        <v>28359.362287731936</v>
      </c>
      <c r="AC8" s="276">
        <v>28359.362287731936</v>
      </c>
      <c r="AD8" s="277">
        <v>29976.600714716209</v>
      </c>
      <c r="AE8" s="278">
        <v>29976.600714716209</v>
      </c>
      <c r="AF8" s="274">
        <v>31662.955402217456</v>
      </c>
      <c r="AG8" s="276">
        <v>31662.955402217456</v>
      </c>
    </row>
    <row r="9" spans="1:33" ht="45">
      <c r="A9" s="188" t="s">
        <v>25</v>
      </c>
      <c r="B9" s="209" t="s">
        <v>272</v>
      </c>
      <c r="C9" s="21">
        <v>8309.2999999999993</v>
      </c>
      <c r="D9" s="20">
        <v>8596.5</v>
      </c>
      <c r="E9" s="20">
        <v>9045.2999999999993</v>
      </c>
      <c r="F9" s="20">
        <v>9353.1</v>
      </c>
      <c r="G9" s="20">
        <v>9309.7999999999993</v>
      </c>
      <c r="H9" s="22">
        <v>10089.949010253609</v>
      </c>
      <c r="I9" s="30">
        <v>10897.890021035902</v>
      </c>
      <c r="J9" s="22">
        <f>I9</f>
        <v>10897.890021035902</v>
      </c>
      <c r="K9" s="30">
        <f>'5.pielikuma 1.tabula'!J26</f>
        <v>11365.896187748693</v>
      </c>
      <c r="L9" s="35">
        <f>'5.pielikuma 1.tabula'!K26</f>
        <v>11365.896187748693</v>
      </c>
      <c r="M9" s="21">
        <f>'5.pielikuma 1.tabula'!L26</f>
        <v>11958.760531792039</v>
      </c>
      <c r="N9" s="22">
        <f>'5.pielikuma 1.tabula'!M26</f>
        <v>11958.811419511629</v>
      </c>
      <c r="O9" s="30">
        <f>'5.pielikuma 1.tabula'!N26</f>
        <v>12206.45705551571</v>
      </c>
      <c r="P9" s="68">
        <f>'5.pielikuma 1.tabula'!O26</f>
        <v>12206.45705551571</v>
      </c>
      <c r="Q9" s="200" t="s">
        <v>273</v>
      </c>
      <c r="U9" s="21">
        <v>8160.9</v>
      </c>
      <c r="V9" s="20">
        <v>8417.7999999999993</v>
      </c>
      <c r="W9" s="20">
        <v>8858.5</v>
      </c>
      <c r="X9" s="20">
        <v>9025.2999999999993</v>
      </c>
      <c r="Y9" s="22">
        <v>9093.5</v>
      </c>
      <c r="Z9" s="30">
        <v>9988.4012046815787</v>
      </c>
      <c r="AA9" s="22">
        <v>9988.4012046815787</v>
      </c>
      <c r="AB9" s="20">
        <v>10629.737994159655</v>
      </c>
      <c r="AC9" s="22">
        <v>10528.641901158979</v>
      </c>
      <c r="AD9" s="30">
        <v>11017.372082973181</v>
      </c>
      <c r="AE9" s="35">
        <v>10709.742412399599</v>
      </c>
      <c r="AF9" s="21">
        <v>11482.4442667313</v>
      </c>
      <c r="AG9" s="22">
        <v>11113.404468791128</v>
      </c>
    </row>
    <row r="10" spans="1:33">
      <c r="A10" s="189" t="s">
        <v>26</v>
      </c>
      <c r="B10" s="209" t="s">
        <v>30</v>
      </c>
      <c r="C10" s="21">
        <v>296.5</v>
      </c>
      <c r="D10" s="20">
        <v>267.89999999999998</v>
      </c>
      <c r="E10" s="20">
        <v>260.40000000000003</v>
      </c>
      <c r="F10" s="20">
        <v>259.89999999999998</v>
      </c>
      <c r="G10" s="20">
        <v>207</v>
      </c>
      <c r="H10" s="22">
        <v>279.44433949999996</v>
      </c>
      <c r="I10" s="30">
        <v>252.18820400000004</v>
      </c>
      <c r="J10" s="22">
        <f>I10</f>
        <v>252.18820400000004</v>
      </c>
      <c r="K10" s="30">
        <v>277.42717200000004</v>
      </c>
      <c r="L10" s="22">
        <f>K10</f>
        <v>277.42717200000004</v>
      </c>
      <c r="M10" s="21">
        <v>303.38397099999997</v>
      </c>
      <c r="N10" s="22">
        <f>M10</f>
        <v>303.38397099999997</v>
      </c>
      <c r="O10" s="30">
        <v>270.49855699999995</v>
      </c>
      <c r="P10" s="22">
        <f>O10</f>
        <v>270.49855699999995</v>
      </c>
      <c r="Q10" s="201" t="s">
        <v>36</v>
      </c>
      <c r="U10" s="21">
        <v>359.26000000000005</v>
      </c>
      <c r="V10" s="20">
        <v>337.36</v>
      </c>
      <c r="W10" s="20">
        <v>337.54</v>
      </c>
      <c r="X10" s="20">
        <v>322.7</v>
      </c>
      <c r="Y10" s="22">
        <v>282</v>
      </c>
      <c r="Z10" s="30">
        <v>250.27819599999995</v>
      </c>
      <c r="AA10" s="22">
        <v>250.27819599999995</v>
      </c>
      <c r="AB10" s="20">
        <v>243</v>
      </c>
      <c r="AC10" s="22">
        <v>243</v>
      </c>
      <c r="AD10" s="30">
        <v>290.10000000000002</v>
      </c>
      <c r="AE10" s="22">
        <v>290.10000000000002</v>
      </c>
      <c r="AF10" s="21">
        <v>295.44910899999996</v>
      </c>
      <c r="AG10" s="22">
        <v>295.44910899999996</v>
      </c>
    </row>
    <row r="11" spans="1:33" ht="45">
      <c r="A11" s="189" t="s">
        <v>27</v>
      </c>
      <c r="B11" s="40" t="s">
        <v>371</v>
      </c>
      <c r="C11" s="21">
        <v>517</v>
      </c>
      <c r="D11" s="20">
        <v>474</v>
      </c>
      <c r="E11" s="20">
        <v>462</v>
      </c>
      <c r="F11" s="20">
        <v>486</v>
      </c>
      <c r="G11" s="20">
        <v>249</v>
      </c>
      <c r="H11" s="22">
        <v>365.02110082727216</v>
      </c>
      <c r="I11" s="21">
        <v>463.48059479031934</v>
      </c>
      <c r="J11" s="22">
        <f t="shared" ref="J11:J13" si="0">I11</f>
        <v>463.48059479031934</v>
      </c>
      <c r="K11" s="30">
        <v>485.3798392333851</v>
      </c>
      <c r="L11" s="35">
        <f>K11</f>
        <v>485.3798392333851</v>
      </c>
      <c r="M11" s="21">
        <v>512.77910890866417</v>
      </c>
      <c r="N11" s="22">
        <f>M11</f>
        <v>512.77910890866417</v>
      </c>
      <c r="O11" s="30">
        <v>458.95841778839588</v>
      </c>
      <c r="P11" s="68">
        <f>O11</f>
        <v>458.95841778839588</v>
      </c>
      <c r="Q11" s="201" t="s">
        <v>373</v>
      </c>
      <c r="U11" s="21">
        <v>532</v>
      </c>
      <c r="V11" s="20">
        <v>492</v>
      </c>
      <c r="W11" s="20">
        <v>481</v>
      </c>
      <c r="X11" s="20">
        <v>501</v>
      </c>
      <c r="Y11" s="22">
        <v>258</v>
      </c>
      <c r="Z11" s="21">
        <v>504.67084011463453</v>
      </c>
      <c r="AA11" s="22">
        <v>504.67084011463453</v>
      </c>
      <c r="AB11" s="20">
        <v>438.42850328458638</v>
      </c>
      <c r="AC11" s="22">
        <v>438.42850328458638</v>
      </c>
      <c r="AD11" s="30">
        <v>473.22537734126666</v>
      </c>
      <c r="AE11" s="35">
        <v>473.22537734126666</v>
      </c>
      <c r="AF11" s="21">
        <v>505.23395146882677</v>
      </c>
      <c r="AG11" s="22">
        <v>505.23395146882677</v>
      </c>
    </row>
    <row r="12" spans="1:33" ht="30">
      <c r="A12" s="188" t="s">
        <v>28</v>
      </c>
      <c r="B12" s="40" t="s">
        <v>372</v>
      </c>
      <c r="C12" s="21">
        <v>699</v>
      </c>
      <c r="D12" s="20">
        <v>672.30000000000007</v>
      </c>
      <c r="E12" s="20">
        <v>708.5</v>
      </c>
      <c r="F12" s="20">
        <v>781.5</v>
      </c>
      <c r="G12" s="20">
        <v>716.26300000000003</v>
      </c>
      <c r="H12" s="22">
        <v>878.20535120143245</v>
      </c>
      <c r="I12" s="21">
        <v>961.80965956774799</v>
      </c>
      <c r="J12" s="22">
        <f t="shared" si="0"/>
        <v>961.80965956774799</v>
      </c>
      <c r="K12" s="30">
        <v>1002.2267796032016</v>
      </c>
      <c r="L12" s="35">
        <f>K12</f>
        <v>1002.2267796032016</v>
      </c>
      <c r="M12" s="21">
        <v>1062.1455055068641</v>
      </c>
      <c r="N12" s="22">
        <f>M12</f>
        <v>1062.1455055068641</v>
      </c>
      <c r="O12" s="30">
        <v>1133.0707848355337</v>
      </c>
      <c r="P12" s="68">
        <f>O12</f>
        <v>1133.0707848355337</v>
      </c>
      <c r="Q12" s="202" t="s">
        <v>374</v>
      </c>
      <c r="U12" s="21">
        <v>699</v>
      </c>
      <c r="V12" s="20">
        <v>672.1</v>
      </c>
      <c r="W12" s="20">
        <v>707.5</v>
      </c>
      <c r="X12" s="20">
        <v>744.5</v>
      </c>
      <c r="Y12" s="22">
        <v>726</v>
      </c>
      <c r="Z12" s="21">
        <v>838.09455196520867</v>
      </c>
      <c r="AA12" s="22">
        <v>838.09455196520867</v>
      </c>
      <c r="AB12" s="20">
        <v>964.78868036099448</v>
      </c>
      <c r="AC12" s="22">
        <v>964.78868036099448</v>
      </c>
      <c r="AD12" s="30">
        <v>984.34216666093812</v>
      </c>
      <c r="AE12" s="35">
        <v>984.34216666093812</v>
      </c>
      <c r="AF12" s="21">
        <v>995.74093681643467</v>
      </c>
      <c r="AG12" s="22">
        <v>995.74093681643467</v>
      </c>
    </row>
    <row r="13" spans="1:33">
      <c r="A13" s="188" t="s">
        <v>29</v>
      </c>
      <c r="B13" s="209" t="s">
        <v>31</v>
      </c>
      <c r="C13" s="21">
        <v>703.09999999999991</v>
      </c>
      <c r="D13" s="20">
        <f t="shared" ref="D13:G15" si="1">C12</f>
        <v>699</v>
      </c>
      <c r="E13" s="20">
        <f t="shared" si="1"/>
        <v>672.30000000000007</v>
      </c>
      <c r="F13" s="20">
        <f t="shared" si="1"/>
        <v>708.5</v>
      </c>
      <c r="G13" s="20">
        <f t="shared" si="1"/>
        <v>781.5</v>
      </c>
      <c r="H13" s="22">
        <f t="shared" ref="H13:I15" si="2">G12</f>
        <v>716.26300000000003</v>
      </c>
      <c r="I13" s="30">
        <f t="shared" si="2"/>
        <v>878.20535120143245</v>
      </c>
      <c r="J13" s="22">
        <f t="shared" si="0"/>
        <v>878.20535120143245</v>
      </c>
      <c r="K13" s="20">
        <f>I12</f>
        <v>961.80965956774799</v>
      </c>
      <c r="L13" s="22">
        <f t="shared" ref="L13:L14" si="3">K13</f>
        <v>961.80965956774799</v>
      </c>
      <c r="M13" s="21">
        <f>K12</f>
        <v>1002.2267796032016</v>
      </c>
      <c r="N13" s="22">
        <f t="shared" ref="N13:N14" si="4">M13</f>
        <v>1002.2267796032016</v>
      </c>
      <c r="O13" s="30">
        <f>M12</f>
        <v>1062.1455055068641</v>
      </c>
      <c r="P13" s="68">
        <f t="shared" ref="P13:P14" si="5">O13</f>
        <v>1062.1455055068641</v>
      </c>
      <c r="Q13" s="202" t="s">
        <v>37</v>
      </c>
      <c r="U13" s="21">
        <v>702.89</v>
      </c>
      <c r="V13" s="20">
        <v>699</v>
      </c>
      <c r="W13" s="20">
        <v>672.1</v>
      </c>
      <c r="X13" s="20">
        <v>707.5</v>
      </c>
      <c r="Y13" s="22">
        <v>744.5</v>
      </c>
      <c r="Z13" s="30">
        <v>726</v>
      </c>
      <c r="AA13" s="22">
        <v>726</v>
      </c>
      <c r="AB13" s="20">
        <v>838.09455196520867</v>
      </c>
      <c r="AC13" s="22">
        <v>838.09455196520867</v>
      </c>
      <c r="AD13" s="20">
        <v>964.78868036099448</v>
      </c>
      <c r="AE13" s="22">
        <v>964.78868036099448</v>
      </c>
      <c r="AF13" s="21">
        <v>984.34216666093812</v>
      </c>
      <c r="AG13" s="22">
        <v>984.34216666093812</v>
      </c>
    </row>
    <row r="14" spans="1:33">
      <c r="A14" s="188" t="s">
        <v>34</v>
      </c>
      <c r="B14" s="209" t="s">
        <v>32</v>
      </c>
      <c r="C14" s="21">
        <v>578.70000000000005</v>
      </c>
      <c r="D14" s="20">
        <f t="shared" si="1"/>
        <v>703.09999999999991</v>
      </c>
      <c r="E14" s="20">
        <f t="shared" si="1"/>
        <v>699</v>
      </c>
      <c r="F14" s="20">
        <f t="shared" si="1"/>
        <v>672.30000000000007</v>
      </c>
      <c r="G14" s="20">
        <f t="shared" si="1"/>
        <v>708.5</v>
      </c>
      <c r="H14" s="22">
        <f t="shared" si="2"/>
        <v>781.5</v>
      </c>
      <c r="I14" s="30">
        <f t="shared" si="2"/>
        <v>716.26300000000003</v>
      </c>
      <c r="J14" s="22">
        <f>H13</f>
        <v>716.26300000000003</v>
      </c>
      <c r="K14" s="20">
        <f t="shared" ref="K14:L15" si="6">I13</f>
        <v>878.20535120143245</v>
      </c>
      <c r="L14" s="22">
        <f t="shared" si="3"/>
        <v>878.20535120143245</v>
      </c>
      <c r="M14" s="21">
        <f t="shared" ref="M14:M15" si="7">K13</f>
        <v>961.80965956774799</v>
      </c>
      <c r="N14" s="22">
        <f t="shared" si="4"/>
        <v>961.80965956774799</v>
      </c>
      <c r="O14" s="30">
        <f t="shared" ref="O14:O15" si="8">M13</f>
        <v>1002.2267796032016</v>
      </c>
      <c r="P14" s="22">
        <f t="shared" si="5"/>
        <v>1002.2267796032016</v>
      </c>
      <c r="Q14" s="202" t="s">
        <v>38</v>
      </c>
      <c r="U14" s="21">
        <v>847.66</v>
      </c>
      <c r="V14" s="20">
        <v>702.89</v>
      </c>
      <c r="W14" s="20">
        <v>699</v>
      </c>
      <c r="X14" s="20">
        <v>672.1</v>
      </c>
      <c r="Y14" s="22">
        <v>707.5</v>
      </c>
      <c r="Z14" s="30">
        <v>744.5</v>
      </c>
      <c r="AA14" s="22">
        <v>744.5</v>
      </c>
      <c r="AB14" s="20">
        <v>726</v>
      </c>
      <c r="AC14" s="22">
        <v>726</v>
      </c>
      <c r="AD14" s="20">
        <v>838.09455196520867</v>
      </c>
      <c r="AE14" s="22">
        <v>838.09455196520867</v>
      </c>
      <c r="AF14" s="21">
        <v>964.78868036099448</v>
      </c>
      <c r="AG14" s="22">
        <v>964.78868036099448</v>
      </c>
    </row>
    <row r="15" spans="1:33">
      <c r="A15" s="188" t="s">
        <v>35</v>
      </c>
      <c r="B15" s="209" t="s">
        <v>33</v>
      </c>
      <c r="C15" s="21">
        <v>731.9</v>
      </c>
      <c r="D15" s="20">
        <f t="shared" si="1"/>
        <v>578.70000000000005</v>
      </c>
      <c r="E15" s="20">
        <f t="shared" si="1"/>
        <v>703.09999999999991</v>
      </c>
      <c r="F15" s="20">
        <f t="shared" si="1"/>
        <v>699</v>
      </c>
      <c r="G15" s="20">
        <f t="shared" si="1"/>
        <v>672.30000000000007</v>
      </c>
      <c r="H15" s="22">
        <f t="shared" si="2"/>
        <v>708.5</v>
      </c>
      <c r="I15" s="30">
        <f t="shared" si="2"/>
        <v>781.5</v>
      </c>
      <c r="J15" s="22">
        <f>H14</f>
        <v>781.5</v>
      </c>
      <c r="K15" s="20">
        <f t="shared" si="6"/>
        <v>716.26300000000003</v>
      </c>
      <c r="L15" s="22">
        <f t="shared" si="6"/>
        <v>716.26300000000003</v>
      </c>
      <c r="M15" s="21">
        <f t="shared" si="7"/>
        <v>878.20535120143245</v>
      </c>
      <c r="N15" s="22">
        <f t="shared" ref="N15" si="9">L14</f>
        <v>878.20535120143245</v>
      </c>
      <c r="O15" s="30">
        <f t="shared" si="8"/>
        <v>961.80965956774799</v>
      </c>
      <c r="P15" s="22">
        <f t="shared" ref="P15" si="10">N14</f>
        <v>961.80965956774799</v>
      </c>
      <c r="Q15" s="202" t="s">
        <v>39</v>
      </c>
      <c r="U15" s="21">
        <v>916.81000000000006</v>
      </c>
      <c r="V15" s="20">
        <v>847.66</v>
      </c>
      <c r="W15" s="20">
        <v>702.89</v>
      </c>
      <c r="X15" s="20">
        <v>699</v>
      </c>
      <c r="Y15" s="22">
        <v>672.1</v>
      </c>
      <c r="Z15" s="30">
        <v>707.5</v>
      </c>
      <c r="AA15" s="22">
        <v>707.5</v>
      </c>
      <c r="AB15" s="20">
        <v>744.5</v>
      </c>
      <c r="AC15" s="22">
        <v>744.5</v>
      </c>
      <c r="AD15" s="20">
        <v>726</v>
      </c>
      <c r="AE15" s="22">
        <v>726</v>
      </c>
      <c r="AF15" s="21">
        <v>838.09455196520867</v>
      </c>
      <c r="AG15" s="22">
        <v>838.09455196520867</v>
      </c>
    </row>
    <row r="16" spans="1:33" ht="6.75" customHeight="1">
      <c r="A16" s="189"/>
      <c r="B16" s="209"/>
      <c r="C16" s="21"/>
      <c r="D16" s="20"/>
      <c r="E16" s="20"/>
      <c r="F16" s="20"/>
      <c r="G16" s="20"/>
      <c r="H16" s="22"/>
      <c r="I16" s="30"/>
      <c r="J16" s="22"/>
      <c r="K16" s="30"/>
      <c r="L16" s="35"/>
      <c r="M16" s="21"/>
      <c r="N16" s="22"/>
      <c r="O16" s="30"/>
      <c r="P16" s="68"/>
      <c r="Q16" s="165"/>
      <c r="U16" s="21"/>
      <c r="V16" s="20"/>
      <c r="W16" s="20"/>
      <c r="X16" s="20"/>
      <c r="Y16" s="22"/>
      <c r="Z16" s="30"/>
      <c r="AA16" s="22"/>
      <c r="AB16" s="20"/>
      <c r="AC16" s="22"/>
      <c r="AD16" s="30"/>
      <c r="AE16" s="35"/>
      <c r="AF16" s="21"/>
      <c r="AG16" s="22"/>
    </row>
    <row r="17" spans="1:33" ht="45">
      <c r="A17" s="225" t="s">
        <v>41</v>
      </c>
      <c r="B17" s="209" t="s">
        <v>402</v>
      </c>
      <c r="C17" s="221">
        <f t="shared" ref="C17:P17" si="11">C9-C10-C11-C12+(AVERAGE(C12:C15))</f>
        <v>7474.9749999999995</v>
      </c>
      <c r="D17" s="167">
        <f t="shared" si="11"/>
        <v>7845.5750000000007</v>
      </c>
      <c r="E17" s="167">
        <f t="shared" si="11"/>
        <v>8310.125</v>
      </c>
      <c r="F17" s="167">
        <f t="shared" si="11"/>
        <v>8541.0250000000015</v>
      </c>
      <c r="G17" s="167">
        <f t="shared" si="11"/>
        <v>8857.1777499999989</v>
      </c>
      <c r="H17" s="22">
        <f t="shared" si="11"/>
        <v>9338.3953065252626</v>
      </c>
      <c r="I17" s="30">
        <f t="shared" si="11"/>
        <v>10054.856065370132</v>
      </c>
      <c r="J17" s="22">
        <f t="shared" si="11"/>
        <v>10054.856065370132</v>
      </c>
      <c r="K17" s="30">
        <f t="shared" si="11"/>
        <v>10490.488594505203</v>
      </c>
      <c r="L17" s="35">
        <f t="shared" si="11"/>
        <v>10490.488594505203</v>
      </c>
      <c r="M17" s="21">
        <f t="shared" ref="M17:N17" si="12">M9-M10-M11-M12+(AVERAGE(M12:M15))</f>
        <v>11056.548770346324</v>
      </c>
      <c r="N17" s="22">
        <f t="shared" si="12"/>
        <v>11056.599658065914</v>
      </c>
      <c r="O17" s="30">
        <f t="shared" si="11"/>
        <v>11383.742478270116</v>
      </c>
      <c r="P17" s="68">
        <f t="shared" si="11"/>
        <v>11383.742478270116</v>
      </c>
      <c r="Q17" s="165" t="s">
        <v>403</v>
      </c>
      <c r="U17" s="221">
        <v>7362.23</v>
      </c>
      <c r="V17" s="167">
        <v>7646.7524999999987</v>
      </c>
      <c r="W17" s="167">
        <v>8027.8324999999986</v>
      </c>
      <c r="X17" s="167">
        <v>8162.8749999999982</v>
      </c>
      <c r="Y17" s="168">
        <v>8540.0249999999996</v>
      </c>
      <c r="Z17" s="30">
        <v>9149.3812545930377</v>
      </c>
      <c r="AA17" s="22">
        <v>9149.3812545930377</v>
      </c>
      <c r="AB17" s="20">
        <v>9801.8666185956263</v>
      </c>
      <c r="AC17" s="22">
        <v>9700.7705255949495</v>
      </c>
      <c r="AD17" s="30">
        <v>10148.010888717761</v>
      </c>
      <c r="AE17" s="35">
        <v>9840.381218144179</v>
      </c>
      <c r="AF17" s="21">
        <v>10631.761853396933</v>
      </c>
      <c r="AG17" s="22">
        <v>10262.722055456761</v>
      </c>
    </row>
    <row r="18" spans="1:33" ht="6.75" customHeight="1">
      <c r="A18" s="182"/>
      <c r="B18" s="207"/>
      <c r="C18" s="21"/>
      <c r="D18" s="20"/>
      <c r="E18" s="20"/>
      <c r="F18" s="20"/>
      <c r="G18" s="20"/>
      <c r="H18" s="22"/>
      <c r="I18" s="30"/>
      <c r="J18" s="22"/>
      <c r="K18" s="30"/>
      <c r="L18" s="35"/>
      <c r="M18" s="21"/>
      <c r="N18" s="22"/>
      <c r="O18" s="30"/>
      <c r="P18" s="68"/>
      <c r="Q18" s="165"/>
      <c r="U18" s="21"/>
      <c r="V18" s="20"/>
      <c r="W18" s="20"/>
      <c r="X18" s="20"/>
      <c r="Y18" s="22"/>
      <c r="Z18" s="30"/>
      <c r="AA18" s="22"/>
      <c r="AB18" s="20"/>
      <c r="AC18" s="22"/>
      <c r="AD18" s="30"/>
      <c r="AE18" s="35"/>
      <c r="AF18" s="21"/>
      <c r="AG18" s="22"/>
    </row>
    <row r="19" spans="1:33" s="37" customFormat="1">
      <c r="A19" s="188" t="s">
        <v>61</v>
      </c>
      <c r="B19" s="209" t="s">
        <v>43</v>
      </c>
      <c r="C19" s="21">
        <f t="shared" ref="C19:G19" si="13">C22*(C20-C21)/C20</f>
        <v>3.6670433918132703</v>
      </c>
      <c r="D19" s="20">
        <f t="shared" si="13"/>
        <v>-6.6105185516282772</v>
      </c>
      <c r="E19" s="20">
        <f t="shared" si="13"/>
        <v>-3.427370874407345</v>
      </c>
      <c r="F19" s="20">
        <f t="shared" si="13"/>
        <v>-16.097440387718045</v>
      </c>
      <c r="G19" s="20">
        <f t="shared" si="13"/>
        <v>-17.086516552543117</v>
      </c>
      <c r="H19" s="22">
        <f t="shared" ref="H19:P19" si="14">H22*(H20-H21)/H20</f>
        <v>-20.748757287356341</v>
      </c>
      <c r="I19" s="30">
        <f t="shared" si="14"/>
        <v>-25.636166322017981</v>
      </c>
      <c r="J19" s="22">
        <f t="shared" si="14"/>
        <v>-25.636166322017981</v>
      </c>
      <c r="K19" s="30">
        <f t="shared" si="14"/>
        <v>-27.684790119076066</v>
      </c>
      <c r="L19" s="35">
        <f t="shared" si="14"/>
        <v>-27.684790119076066</v>
      </c>
      <c r="M19" s="21">
        <f t="shared" ref="M19:N19" si="15">M22*(M20-M21)/M20</f>
        <v>-30.605558743349114</v>
      </c>
      <c r="N19" s="22">
        <f t="shared" si="15"/>
        <v>-30.605558743349114</v>
      </c>
      <c r="O19" s="30">
        <f t="shared" si="14"/>
        <v>-28.234839060322162</v>
      </c>
      <c r="P19" s="68">
        <f t="shared" si="14"/>
        <v>-28.234839060322162</v>
      </c>
      <c r="Q19" s="165" t="s">
        <v>51</v>
      </c>
      <c r="U19" s="21">
        <v>10.819661325441697</v>
      </c>
      <c r="V19" s="20">
        <v>-3.160845245834043E-2</v>
      </c>
      <c r="W19" s="20">
        <v>-4.1367300868952155</v>
      </c>
      <c r="X19" s="20">
        <v>-9.391979439171342</v>
      </c>
      <c r="Y19" s="22">
        <v>-6.2922641211164905</v>
      </c>
      <c r="Z19" s="30">
        <v>-7.8515155442880094</v>
      </c>
      <c r="AA19" s="22">
        <v>-7.8515155442880094</v>
      </c>
      <c r="AB19" s="20">
        <v>-11.985427266563756</v>
      </c>
      <c r="AC19" s="22">
        <v>-11.985427266563756</v>
      </c>
      <c r="AD19" s="30">
        <v>-12.120281465023847</v>
      </c>
      <c r="AE19" s="35">
        <v>-12.120281465023847</v>
      </c>
      <c r="AF19" s="21">
        <v>-15.595742846284933</v>
      </c>
      <c r="AG19" s="22">
        <v>-15.595742846284933</v>
      </c>
    </row>
    <row r="20" spans="1:33">
      <c r="A20" s="182" t="s">
        <v>46</v>
      </c>
      <c r="B20" s="209" t="s">
        <v>44</v>
      </c>
      <c r="C20" s="213">
        <v>15.048025613660618</v>
      </c>
      <c r="D20" s="20">
        <v>11.871425754289094</v>
      </c>
      <c r="E20" s="20">
        <v>10.843494910813261</v>
      </c>
      <c r="F20" s="20">
        <v>9.8772882719774699</v>
      </c>
      <c r="G20" s="20">
        <v>9.6398948007283014</v>
      </c>
      <c r="H20" s="126">
        <v>8.6999999999999993</v>
      </c>
      <c r="I20" s="30">
        <v>8.0447216396931012</v>
      </c>
      <c r="J20" s="22">
        <f>I20</f>
        <v>8.0447216396931012</v>
      </c>
      <c r="K20" s="20">
        <v>7.7473508448838322</v>
      </c>
      <c r="L20" s="22">
        <f>K20</f>
        <v>7.7473508448838322</v>
      </c>
      <c r="M20" s="21">
        <v>7.1620962520360596</v>
      </c>
      <c r="N20" s="22">
        <f>M20</f>
        <v>7.1620962520360596</v>
      </c>
      <c r="O20" s="30">
        <v>6.9804157401479952</v>
      </c>
      <c r="P20" s="68">
        <f>O20</f>
        <v>6.9804157401479952</v>
      </c>
      <c r="Q20" s="202" t="s">
        <v>52</v>
      </c>
      <c r="U20" s="213">
        <v>15.048025613660618</v>
      </c>
      <c r="V20" s="20">
        <v>11.870255348516219</v>
      </c>
      <c r="W20" s="20">
        <v>10.844587784720822</v>
      </c>
      <c r="X20" s="20">
        <v>9.8762948808206765</v>
      </c>
      <c r="Y20" s="22">
        <v>9.6398948007283032</v>
      </c>
      <c r="Z20" s="199">
        <v>8.9498280768501566</v>
      </c>
      <c r="AA20" s="22">
        <v>8.9498280768501566</v>
      </c>
      <c r="AB20" s="20">
        <v>8.1999999999999993</v>
      </c>
      <c r="AC20" s="22">
        <v>8.1999999999999993</v>
      </c>
      <c r="AD20" s="20">
        <v>7.7262418322537636</v>
      </c>
      <c r="AE20" s="22">
        <v>7.7262418322537636</v>
      </c>
      <c r="AF20" s="21">
        <v>7.1560055760997967</v>
      </c>
      <c r="AG20" s="22">
        <v>7.1560055760997967</v>
      </c>
    </row>
    <row r="21" spans="1:33">
      <c r="A21" s="182" t="s">
        <v>47</v>
      </c>
      <c r="B21" s="209" t="s">
        <v>45</v>
      </c>
      <c r="C21" s="21">
        <v>14.09877835741362</v>
      </c>
      <c r="D21" s="20">
        <v>12.928598461928548</v>
      </c>
      <c r="E21" s="20">
        <v>11.279548929533764</v>
      </c>
      <c r="F21" s="20">
        <v>11.434494530316176</v>
      </c>
      <c r="G21" s="20">
        <v>11.057780505938299</v>
      </c>
      <c r="H21" s="22">
        <v>10.3</v>
      </c>
      <c r="I21" s="30">
        <v>9.6999999999999993</v>
      </c>
      <c r="J21" s="22">
        <f>I21</f>
        <v>9.6999999999999993</v>
      </c>
      <c r="K21" s="20">
        <v>9.4</v>
      </c>
      <c r="L21" s="35">
        <f>K21</f>
        <v>9.4</v>
      </c>
      <c r="M21" s="21">
        <v>8.8000000000000007</v>
      </c>
      <c r="N21" s="22">
        <f>M21</f>
        <v>8.8000000000000007</v>
      </c>
      <c r="O21" s="30">
        <v>8.4</v>
      </c>
      <c r="P21" s="68">
        <f>O21</f>
        <v>8.4</v>
      </c>
      <c r="Q21" s="202" t="s">
        <v>53</v>
      </c>
      <c r="U21" s="21">
        <v>12.24725869346916</v>
      </c>
      <c r="V21" s="20">
        <v>11.875309762713837</v>
      </c>
      <c r="W21" s="20">
        <v>11.370944472307714</v>
      </c>
      <c r="X21" s="20">
        <v>10.784748516898478</v>
      </c>
      <c r="Y21" s="22">
        <v>10.162044024257948</v>
      </c>
      <c r="Z21" s="30">
        <v>9.5390685857971587</v>
      </c>
      <c r="AA21" s="22">
        <v>9.5390685857971587</v>
      </c>
      <c r="AB21" s="20">
        <v>8.9468383006918568</v>
      </c>
      <c r="AC21" s="22">
        <v>8.9468383006918568</v>
      </c>
      <c r="AD21" s="20">
        <v>8.4104768630283164</v>
      </c>
      <c r="AE21" s="35">
        <v>8.4104768630283164</v>
      </c>
      <c r="AF21" s="21">
        <v>7.9475229700747665</v>
      </c>
      <c r="AG21" s="22">
        <v>7.9475229700747665</v>
      </c>
    </row>
    <row r="22" spans="1:33" s="47" customFormat="1">
      <c r="A22" s="189" t="s">
        <v>48</v>
      </c>
      <c r="B22" s="209" t="s">
        <v>49</v>
      </c>
      <c r="C22" s="21">
        <f>40855492/0.702804/1000000</f>
        <v>58.132127876335367</v>
      </c>
      <c r="D22" s="20">
        <v>74.232223000000005</v>
      </c>
      <c r="E22" s="20">
        <f>85.228699+0.00083</f>
        <v>85.229528999999999</v>
      </c>
      <c r="F22" s="20">
        <v>102.10533017</v>
      </c>
      <c r="G22" s="20">
        <v>116.16748901000001</v>
      </c>
      <c r="H22" s="22">
        <v>112.82136774999999</v>
      </c>
      <c r="I22" s="30">
        <v>124.592834</v>
      </c>
      <c r="J22" s="22">
        <f>I22</f>
        <v>124.592834</v>
      </c>
      <c r="K22" s="20">
        <v>129.7818</v>
      </c>
      <c r="L22" s="35">
        <f>K22</f>
        <v>129.7818</v>
      </c>
      <c r="M22" s="21">
        <v>133.82957200000001</v>
      </c>
      <c r="N22" s="22">
        <f>M22</f>
        <v>133.82957200000001</v>
      </c>
      <c r="O22" s="30">
        <v>138.83706699999999</v>
      </c>
      <c r="P22" s="68">
        <f>O22</f>
        <v>138.83706699999999</v>
      </c>
      <c r="Q22" s="202" t="s">
        <v>54</v>
      </c>
      <c r="U22" s="21">
        <v>58.132127876335367</v>
      </c>
      <c r="V22" s="20">
        <v>74.232223000000005</v>
      </c>
      <c r="W22" s="20">
        <v>85.229528999999999</v>
      </c>
      <c r="X22" s="20">
        <v>102.10533017</v>
      </c>
      <c r="Y22" s="22">
        <v>116.16748901000001</v>
      </c>
      <c r="Z22" s="30">
        <v>119.254724</v>
      </c>
      <c r="AA22" s="22">
        <v>119.254724</v>
      </c>
      <c r="AB22" s="20">
        <v>131.59542500000001</v>
      </c>
      <c r="AC22" s="22">
        <v>131.59542500000001</v>
      </c>
      <c r="AD22" s="20">
        <v>136.859736</v>
      </c>
      <c r="AE22" s="35">
        <v>136.859736</v>
      </c>
      <c r="AF22" s="21">
        <v>140.999078</v>
      </c>
      <c r="AG22" s="22">
        <v>140.999078</v>
      </c>
    </row>
    <row r="23" spans="1:33" ht="6.75" customHeight="1">
      <c r="A23" s="189"/>
      <c r="B23" s="209"/>
      <c r="C23" s="21"/>
      <c r="D23" s="20"/>
      <c r="E23" s="20"/>
      <c r="F23" s="20"/>
      <c r="G23" s="20"/>
      <c r="H23" s="22"/>
      <c r="I23" s="30"/>
      <c r="J23" s="22"/>
      <c r="K23" s="30"/>
      <c r="L23" s="35"/>
      <c r="M23" s="21"/>
      <c r="N23" s="22"/>
      <c r="O23" s="30"/>
      <c r="P23" s="68"/>
      <c r="Q23" s="165"/>
      <c r="U23" s="21"/>
      <c r="V23" s="20"/>
      <c r="W23" s="20"/>
      <c r="X23" s="20"/>
      <c r="Y23" s="22"/>
      <c r="Z23" s="30"/>
      <c r="AA23" s="22"/>
      <c r="AB23" s="20"/>
      <c r="AC23" s="22"/>
      <c r="AD23" s="30"/>
      <c r="AE23" s="35"/>
      <c r="AF23" s="21"/>
      <c r="AG23" s="22"/>
    </row>
    <row r="24" spans="1:33" s="47" customFormat="1" ht="45">
      <c r="A24" s="225" t="s">
        <v>405</v>
      </c>
      <c r="B24" s="209" t="s">
        <v>42</v>
      </c>
      <c r="C24" s="21">
        <f t="shared" ref="C24:P24" si="16">C17-C19</f>
        <v>7471.307956608186</v>
      </c>
      <c r="D24" s="20">
        <f t="shared" si="16"/>
        <v>7852.1855185516288</v>
      </c>
      <c r="E24" s="20">
        <f t="shared" si="16"/>
        <v>8313.5523708744076</v>
      </c>
      <c r="F24" s="20">
        <f t="shared" si="16"/>
        <v>8557.1224403877186</v>
      </c>
      <c r="G24" s="20">
        <f t="shared" si="16"/>
        <v>8874.2642665525418</v>
      </c>
      <c r="H24" s="22">
        <f t="shared" si="16"/>
        <v>9359.1440638126187</v>
      </c>
      <c r="I24" s="30">
        <f t="shared" si="16"/>
        <v>10080.492231692149</v>
      </c>
      <c r="J24" s="22">
        <f t="shared" si="16"/>
        <v>10080.492231692149</v>
      </c>
      <c r="K24" s="30">
        <f t="shared" si="16"/>
        <v>10518.173384624279</v>
      </c>
      <c r="L24" s="35">
        <f t="shared" si="16"/>
        <v>10518.173384624279</v>
      </c>
      <c r="M24" s="21">
        <f t="shared" si="16"/>
        <v>11087.154329089673</v>
      </c>
      <c r="N24" s="22">
        <f t="shared" si="16"/>
        <v>11087.205216809263</v>
      </c>
      <c r="O24" s="30">
        <f t="shared" si="16"/>
        <v>11411.977317330438</v>
      </c>
      <c r="P24" s="68">
        <f t="shared" si="16"/>
        <v>11411.977317330438</v>
      </c>
      <c r="Q24" s="165" t="s">
        <v>40</v>
      </c>
      <c r="U24" s="21"/>
      <c r="V24" s="20"/>
      <c r="W24" s="20"/>
      <c r="X24" s="20"/>
      <c r="Y24" s="22"/>
      <c r="Z24" s="30"/>
      <c r="AA24" s="22"/>
      <c r="AB24" s="20"/>
      <c r="AC24" s="22"/>
      <c r="AD24" s="30"/>
      <c r="AE24" s="35"/>
      <c r="AF24" s="21"/>
      <c r="AG24" s="22"/>
    </row>
    <row r="25" spans="1:33" ht="6.75" customHeight="1">
      <c r="A25" s="189"/>
      <c r="B25" s="209"/>
      <c r="C25" s="21"/>
      <c r="D25" s="20"/>
      <c r="E25" s="20"/>
      <c r="F25" s="20"/>
      <c r="G25" s="20"/>
      <c r="H25" s="22"/>
      <c r="I25" s="30"/>
      <c r="J25" s="22"/>
      <c r="K25" s="30"/>
      <c r="L25" s="35"/>
      <c r="M25" s="21"/>
      <c r="N25" s="22"/>
      <c r="O25" s="30"/>
      <c r="P25" s="68"/>
      <c r="Q25" s="165"/>
      <c r="U25" s="21"/>
      <c r="V25" s="20"/>
      <c r="W25" s="20"/>
      <c r="X25" s="20"/>
      <c r="Y25" s="22"/>
      <c r="Z25" s="30"/>
      <c r="AA25" s="22"/>
      <c r="AB25" s="20"/>
      <c r="AC25" s="22"/>
      <c r="AD25" s="30"/>
      <c r="AE25" s="35"/>
      <c r="AF25" s="21"/>
      <c r="AG25" s="22"/>
    </row>
    <row r="26" spans="1:33" ht="30">
      <c r="A26" s="188" t="s">
        <v>406</v>
      </c>
      <c r="B26" s="209" t="s">
        <v>286</v>
      </c>
      <c r="C26" s="21">
        <f>C27</f>
        <v>38.616767908200011</v>
      </c>
      <c r="D26" s="20">
        <f>D27</f>
        <v>-57.999255941524666</v>
      </c>
      <c r="E26" s="20">
        <f t="shared" ref="E26:G26" si="17">E27</f>
        <v>-52.2</v>
      </c>
      <c r="F26" s="20">
        <f t="shared" si="17"/>
        <v>-74</v>
      </c>
      <c r="G26" s="20">
        <f t="shared" si="17"/>
        <v>73.400000000000006</v>
      </c>
      <c r="H26" s="22">
        <f>H27</f>
        <v>214.77790516765867</v>
      </c>
      <c r="I26" s="30">
        <f>I27-I28</f>
        <v>12.469357747878625</v>
      </c>
      <c r="J26" s="22">
        <f>J27-J28</f>
        <v>12.469357747878625</v>
      </c>
      <c r="K26" s="30">
        <f t="shared" ref="K26" si="18">K27-K28</f>
        <v>93.211950969786528</v>
      </c>
      <c r="L26" s="22">
        <f>L27-L28</f>
        <v>93.211950969786528</v>
      </c>
      <c r="M26" s="21">
        <f t="shared" ref="M26" si="19">M27-M28</f>
        <v>29.038236151139117</v>
      </c>
      <c r="N26" s="22">
        <f>N27-N28</f>
        <v>29.038236151139117</v>
      </c>
      <c r="O26" s="30">
        <f>O27</f>
        <v>2.75</v>
      </c>
      <c r="P26" s="22">
        <f>P27</f>
        <v>2.75</v>
      </c>
      <c r="Q26" s="165" t="s">
        <v>55</v>
      </c>
      <c r="U26" s="21">
        <v>38.616767908200011</v>
      </c>
      <c r="V26" s="20">
        <v>-57.999255941524666</v>
      </c>
      <c r="W26" s="20">
        <v>-52.2</v>
      </c>
      <c r="X26" s="20">
        <v>-74</v>
      </c>
      <c r="Y26" s="22">
        <v>73.400000000000006</v>
      </c>
      <c r="Z26" s="30">
        <v>222.17699999999999</v>
      </c>
      <c r="AA26" s="22">
        <v>222.17699999999999</v>
      </c>
      <c r="AB26" s="20">
        <v>32.477300000000007</v>
      </c>
      <c r="AC26" s="22">
        <v>38.120699999999992</v>
      </c>
      <c r="AD26" s="30">
        <v>91.036667000000008</v>
      </c>
      <c r="AE26" s="22">
        <v>-227.27836699999997</v>
      </c>
      <c r="AF26" s="21">
        <v>-46.499756000000005</v>
      </c>
      <c r="AG26" s="22">
        <v>-78.051577000000009</v>
      </c>
    </row>
    <row r="27" spans="1:33">
      <c r="A27" s="188" t="s">
        <v>234</v>
      </c>
      <c r="B27" s="209" t="s">
        <v>287</v>
      </c>
      <c r="C27" s="21">
        <v>38.616767908200011</v>
      </c>
      <c r="D27" s="20">
        <v>-57.999255941524666</v>
      </c>
      <c r="E27" s="20">
        <v>-52.2</v>
      </c>
      <c r="F27" s="20">
        <v>-74</v>
      </c>
      <c r="G27" s="20">
        <v>73.400000000000006</v>
      </c>
      <c r="H27" s="22">
        <v>214.77790516765867</v>
      </c>
      <c r="I27" s="30">
        <v>15.291057747878616</v>
      </c>
      <c r="J27" s="22">
        <f>I27</f>
        <v>15.291057747878616</v>
      </c>
      <c r="K27" s="30">
        <v>-64.534716030213474</v>
      </c>
      <c r="L27" s="22">
        <f>K27</f>
        <v>-64.534716030213474</v>
      </c>
      <c r="M27" s="21">
        <v>-65.611007848860879</v>
      </c>
      <c r="N27" s="22">
        <f>M27</f>
        <v>-65.611007848860879</v>
      </c>
      <c r="O27" s="30">
        <v>2.75</v>
      </c>
      <c r="P27" s="22">
        <f>O27</f>
        <v>2.75</v>
      </c>
      <c r="Q27" s="165" t="s">
        <v>55</v>
      </c>
      <c r="U27" s="21">
        <v>38.616767908200011</v>
      </c>
      <c r="V27" s="20">
        <v>-57.999255941524666</v>
      </c>
      <c r="W27" s="20">
        <v>-52.2</v>
      </c>
      <c r="X27" s="20">
        <v>-74</v>
      </c>
      <c r="Y27" s="22">
        <v>73.400000000000006</v>
      </c>
      <c r="Z27" s="30">
        <v>222.17699999999999</v>
      </c>
      <c r="AA27" s="22">
        <v>222.17699999999999</v>
      </c>
      <c r="AB27" s="20">
        <v>35.298999999999999</v>
      </c>
      <c r="AC27" s="22">
        <v>35.298999999999999</v>
      </c>
      <c r="AD27" s="30">
        <v>-66.709999999999994</v>
      </c>
      <c r="AE27" s="22">
        <v>-66.709999999999994</v>
      </c>
      <c r="AF27" s="21">
        <v>-141.149</v>
      </c>
      <c r="AG27" s="22">
        <v>-141.149</v>
      </c>
    </row>
    <row r="28" spans="1:33" ht="45">
      <c r="A28" s="188" t="s">
        <v>235</v>
      </c>
      <c r="B28" s="209" t="s">
        <v>408</v>
      </c>
      <c r="C28" s="21" t="s">
        <v>7</v>
      </c>
      <c r="D28" s="20" t="s">
        <v>7</v>
      </c>
      <c r="E28" s="20" t="s">
        <v>7</v>
      </c>
      <c r="F28" s="20" t="s">
        <v>7</v>
      </c>
      <c r="G28" s="20" t="s">
        <v>7</v>
      </c>
      <c r="H28" s="22" t="s">
        <v>7</v>
      </c>
      <c r="I28" s="30">
        <v>2.8216999999999901</v>
      </c>
      <c r="J28" s="22">
        <f>I28</f>
        <v>2.8216999999999901</v>
      </c>
      <c r="K28" s="30">
        <v>-157.746667</v>
      </c>
      <c r="L28" s="35">
        <f>K28</f>
        <v>-157.746667</v>
      </c>
      <c r="M28" s="21">
        <v>-94.649243999999996</v>
      </c>
      <c r="N28" s="22">
        <f>M28</f>
        <v>-94.649243999999996</v>
      </c>
      <c r="O28" s="30" t="s">
        <v>7</v>
      </c>
      <c r="P28" s="68" t="s">
        <v>7</v>
      </c>
      <c r="Q28" s="165" t="s">
        <v>407</v>
      </c>
      <c r="U28" s="21" t="s">
        <v>7</v>
      </c>
      <c r="V28" s="20" t="s">
        <v>7</v>
      </c>
      <c r="W28" s="20" t="s">
        <v>7</v>
      </c>
      <c r="X28" s="20" t="s">
        <v>7</v>
      </c>
      <c r="Y28" s="22" t="s">
        <v>7</v>
      </c>
      <c r="Z28" s="30" t="s">
        <v>7</v>
      </c>
      <c r="AA28" s="22" t="s">
        <v>7</v>
      </c>
      <c r="AB28" s="20">
        <v>2.8216999999999901</v>
      </c>
      <c r="AC28" s="22">
        <v>2.8216999999999901</v>
      </c>
      <c r="AD28" s="30">
        <v>-157.746667</v>
      </c>
      <c r="AE28" s="35">
        <v>-157.746667</v>
      </c>
      <c r="AF28" s="21">
        <v>-94.649243999999996</v>
      </c>
      <c r="AG28" s="22">
        <v>-94.649243999999996</v>
      </c>
    </row>
    <row r="29" spans="1:33" ht="6.75" customHeight="1">
      <c r="A29" s="182"/>
      <c r="B29" s="209"/>
      <c r="C29" s="21"/>
      <c r="D29" s="20"/>
      <c r="E29" s="20"/>
      <c r="F29" s="20"/>
      <c r="G29" s="20"/>
      <c r="H29" s="22"/>
      <c r="I29" s="30"/>
      <c r="J29" s="22"/>
      <c r="K29" s="30"/>
      <c r="L29" s="35"/>
      <c r="M29" s="21"/>
      <c r="N29" s="22"/>
      <c r="O29" s="30"/>
      <c r="P29" s="68"/>
      <c r="Q29" s="165"/>
      <c r="U29" s="21"/>
      <c r="V29" s="20"/>
      <c r="W29" s="20"/>
      <c r="X29" s="20"/>
      <c r="Y29" s="22"/>
      <c r="Z29" s="30"/>
      <c r="AA29" s="22"/>
      <c r="AB29" s="20"/>
      <c r="AC29" s="22"/>
      <c r="AD29" s="30"/>
      <c r="AE29" s="35"/>
      <c r="AF29" s="21"/>
      <c r="AG29" s="22"/>
    </row>
    <row r="30" spans="1:33" ht="30">
      <c r="A30" s="182" t="s">
        <v>409</v>
      </c>
      <c r="B30" s="209" t="s">
        <v>285</v>
      </c>
      <c r="C30" s="152">
        <f t="shared" ref="C30:P30" si="20">C17-C19-C27</f>
        <v>7432.691188699986</v>
      </c>
      <c r="D30" s="192">
        <f t="shared" si="20"/>
        <v>7910.1847744931538</v>
      </c>
      <c r="E30" s="192">
        <f t="shared" si="20"/>
        <v>8365.7523708744084</v>
      </c>
      <c r="F30" s="192">
        <f t="shared" si="20"/>
        <v>8631.1224403877186</v>
      </c>
      <c r="G30" s="192">
        <f t="shared" si="20"/>
        <v>8800.8642665525422</v>
      </c>
      <c r="H30" s="22">
        <f t="shared" si="20"/>
        <v>9144.3661586449598</v>
      </c>
      <c r="I30" s="30">
        <f t="shared" si="20"/>
        <v>10065.201173944271</v>
      </c>
      <c r="J30" s="22">
        <f t="shared" si="20"/>
        <v>10065.201173944271</v>
      </c>
      <c r="K30" s="30">
        <f t="shared" si="20"/>
        <v>10582.708100654492</v>
      </c>
      <c r="L30" s="22">
        <f t="shared" si="20"/>
        <v>10582.708100654492</v>
      </c>
      <c r="M30" s="21">
        <f t="shared" si="20"/>
        <v>11152.765336938533</v>
      </c>
      <c r="N30" s="22">
        <f t="shared" si="20"/>
        <v>11152.816224658123</v>
      </c>
      <c r="O30" s="30">
        <f t="shared" si="20"/>
        <v>11409.227317330438</v>
      </c>
      <c r="P30" s="22">
        <f t="shared" si="20"/>
        <v>11409.227317330438</v>
      </c>
      <c r="Q30" s="165" t="s">
        <v>304</v>
      </c>
      <c r="U30" s="152">
        <v>7312.7935707663582</v>
      </c>
      <c r="V30" s="192">
        <v>7704.7833643939821</v>
      </c>
      <c r="W30" s="192">
        <v>8084.1692300868935</v>
      </c>
      <c r="X30" s="192">
        <v>8246.2669794391695</v>
      </c>
      <c r="Y30" s="153">
        <v>8472.9172641211171</v>
      </c>
      <c r="Z30" s="30">
        <v>8935.0557701373255</v>
      </c>
      <c r="AA30" s="22">
        <v>8935.0557701373255</v>
      </c>
      <c r="AB30" s="30">
        <v>9778.5530458621888</v>
      </c>
      <c r="AC30" s="22">
        <v>9677.456952861512</v>
      </c>
      <c r="AD30" s="30">
        <v>10226.841170182784</v>
      </c>
      <c r="AE30" s="22">
        <v>9919.2114996092023</v>
      </c>
      <c r="AF30" s="21">
        <v>10788.506596243216</v>
      </c>
      <c r="AG30" s="22">
        <v>10419.466798303045</v>
      </c>
    </row>
    <row r="31" spans="1:33" ht="45">
      <c r="A31" s="182" t="s">
        <v>410</v>
      </c>
      <c r="B31" s="209" t="s">
        <v>288</v>
      </c>
      <c r="C31" s="152">
        <f t="shared" ref="C31:P31" si="21">C17-C19-C26</f>
        <v>7432.691188699986</v>
      </c>
      <c r="D31" s="192">
        <f t="shared" si="21"/>
        <v>7910.1847744931538</v>
      </c>
      <c r="E31" s="192">
        <f t="shared" si="21"/>
        <v>8365.7523708744084</v>
      </c>
      <c r="F31" s="192">
        <f t="shared" si="21"/>
        <v>8631.1224403877186</v>
      </c>
      <c r="G31" s="192">
        <f t="shared" si="21"/>
        <v>8800.8642665525422</v>
      </c>
      <c r="H31" s="22">
        <f t="shared" si="21"/>
        <v>9144.3661586449598</v>
      </c>
      <c r="I31" s="30">
        <f t="shared" si="21"/>
        <v>10068.02287394427</v>
      </c>
      <c r="J31" s="22">
        <f t="shared" si="21"/>
        <v>10068.02287394427</v>
      </c>
      <c r="K31" s="30">
        <f t="shared" si="21"/>
        <v>10424.961433654493</v>
      </c>
      <c r="L31" s="22">
        <f t="shared" si="21"/>
        <v>10424.961433654493</v>
      </c>
      <c r="M31" s="21">
        <f t="shared" si="21"/>
        <v>11058.116092938535</v>
      </c>
      <c r="N31" s="22">
        <f t="shared" si="21"/>
        <v>11058.166980658125</v>
      </c>
      <c r="O31" s="30">
        <f t="shared" si="21"/>
        <v>11409.227317330438</v>
      </c>
      <c r="P31" s="22">
        <f t="shared" si="21"/>
        <v>11409.227317330438</v>
      </c>
      <c r="Q31" s="165" t="s">
        <v>301</v>
      </c>
      <c r="U31" s="152">
        <v>7312.7935707663582</v>
      </c>
      <c r="V31" s="192">
        <v>7704.7833643939821</v>
      </c>
      <c r="W31" s="192">
        <v>8084.1692300868935</v>
      </c>
      <c r="X31" s="192">
        <v>8246.2669794391695</v>
      </c>
      <c r="Y31" s="153">
        <v>8472.9172641211171</v>
      </c>
      <c r="Z31" s="30">
        <v>8935.0557701373255</v>
      </c>
      <c r="AA31" s="22">
        <v>8935.0557701373255</v>
      </c>
      <c r="AB31" s="30">
        <v>9781.3747458621892</v>
      </c>
      <c r="AC31" s="22">
        <v>9674.6352528615134</v>
      </c>
      <c r="AD31" s="30">
        <v>10069.094503182785</v>
      </c>
      <c r="AE31" s="22">
        <v>10079.779866609204</v>
      </c>
      <c r="AF31" s="21">
        <v>10693.857352243216</v>
      </c>
      <c r="AG31" s="22">
        <v>10356.369375303046</v>
      </c>
    </row>
    <row r="32" spans="1:33" ht="30">
      <c r="A32" s="210" t="s">
        <v>411</v>
      </c>
      <c r="B32" s="209" t="s">
        <v>56</v>
      </c>
      <c r="C32" s="21" t="s">
        <v>7</v>
      </c>
      <c r="D32" s="20">
        <f>(D30-C24)/C24*100</f>
        <v>5.874163137617586</v>
      </c>
      <c r="E32" s="20">
        <f>(E30-D24)/D24*100</f>
        <v>6.5404319741226553</v>
      </c>
      <c r="F32" s="20">
        <f>(F30-E24)/E24*100</f>
        <v>3.8199082094662913</v>
      </c>
      <c r="G32" s="20">
        <f>(G30-F24)/F24*100</f>
        <v>2.8484087713226618</v>
      </c>
      <c r="H32" s="22">
        <f>(H30-G24)/G24*100</f>
        <v>3.0436539185613714</v>
      </c>
      <c r="I32" s="30">
        <f>(I30-$H$24)/$H$24*100</f>
        <v>7.5440350668566092</v>
      </c>
      <c r="J32" s="22">
        <f>(J30-$H$24)/$H$24*100</f>
        <v>7.5440350668566092</v>
      </c>
      <c r="K32" s="30">
        <f>(K30-$I$24)/$I$24*100</f>
        <v>4.9820570009807854</v>
      </c>
      <c r="L32" s="22">
        <f>(L30-$J$24)/$J$24*100</f>
        <v>4.9820570009807854</v>
      </c>
      <c r="M32" s="21">
        <f>(M30-$K$17)/$K$17*100</f>
        <v>6.3131162716312712</v>
      </c>
      <c r="N32" s="22">
        <f>(N30-$L$17)/$L$17*100</f>
        <v>6.3136013559925122</v>
      </c>
      <c r="O32" s="30">
        <f>(O30-$M$17)/$M$17*100</f>
        <v>3.1897706446156011</v>
      </c>
      <c r="P32" s="22">
        <f>(P30-$N$17)/$N$17*100</f>
        <v>3.1892957163125519</v>
      </c>
      <c r="Q32" s="165" t="s">
        <v>302</v>
      </c>
      <c r="U32" s="21" t="s">
        <v>7</v>
      </c>
      <c r="V32" s="20">
        <v>4.6528479060554009</v>
      </c>
      <c r="W32" s="20">
        <v>5.7202940736854631</v>
      </c>
      <c r="X32" s="20">
        <v>2.7209645871307222</v>
      </c>
      <c r="Y32" s="22">
        <v>3.7981993368895033</v>
      </c>
      <c r="Z32" s="30">
        <v>4.6256395050052639</v>
      </c>
      <c r="AA32" s="22">
        <v>4.6256395050052639</v>
      </c>
      <c r="AB32" s="30">
        <v>6.8766594566523658</v>
      </c>
      <c r="AC32" s="22">
        <v>5.7717094038832135</v>
      </c>
      <c r="AD32" s="30">
        <v>4.3356491995199882</v>
      </c>
      <c r="AE32" s="22">
        <v>2.2517899319225032</v>
      </c>
      <c r="AF32" s="21">
        <v>6.3115394193904359</v>
      </c>
      <c r="AG32" s="22">
        <v>5.8847880719409478</v>
      </c>
    </row>
    <row r="33" spans="1:33" ht="30">
      <c r="A33" s="210" t="s">
        <v>412</v>
      </c>
      <c r="B33" s="209" t="s">
        <v>306</v>
      </c>
      <c r="C33" s="21" t="s">
        <v>7</v>
      </c>
      <c r="D33" s="20">
        <f>(D31-C24)/C24*100</f>
        <v>5.874163137617586</v>
      </c>
      <c r="E33" s="20">
        <f t="shared" ref="E33:H33" si="22">(E31-D24)/D24*100</f>
        <v>6.5404319741226553</v>
      </c>
      <c r="F33" s="20">
        <f t="shared" si="22"/>
        <v>3.8199082094662913</v>
      </c>
      <c r="G33" s="20">
        <f t="shared" si="22"/>
        <v>2.8484087713226618</v>
      </c>
      <c r="H33" s="22">
        <f t="shared" si="22"/>
        <v>3.0436539185613714</v>
      </c>
      <c r="I33" s="30">
        <f>(I31-$H$24)/$H$24*100</f>
        <v>7.5741841914000476</v>
      </c>
      <c r="J33" s="22">
        <f>(J31-$H$24)/$H$24*100</f>
        <v>7.5741841914000476</v>
      </c>
      <c r="K33" s="30">
        <f>(K31-$I$24)/$I$24*100</f>
        <v>3.4171863242884482</v>
      </c>
      <c r="L33" s="22">
        <f>(L31-$J$24)/$J$24*100</f>
        <v>3.4171863242884482</v>
      </c>
      <c r="M33" s="21">
        <f>(M31-$K$24)/$K$24*100</f>
        <v>5.1334265805463684</v>
      </c>
      <c r="N33" s="22">
        <f>(N31-$L$24)/$L$24*100</f>
        <v>5.133910388121401</v>
      </c>
      <c r="O33" s="30">
        <f>(O31-$M$24)/$M$24*100</f>
        <v>2.9049202228179789</v>
      </c>
      <c r="P33" s="22">
        <f>(P31-$N$24)/$N$24*100</f>
        <v>2.9044479129236183</v>
      </c>
      <c r="Q33" s="165" t="s">
        <v>303</v>
      </c>
      <c r="U33" s="21" t="s">
        <v>7</v>
      </c>
      <c r="V33" s="20">
        <v>4.6528479060554009</v>
      </c>
      <c r="W33" s="20">
        <v>5.7202940736854631</v>
      </c>
      <c r="X33" s="20">
        <v>2.7209645871307222</v>
      </c>
      <c r="Y33" s="22">
        <v>3.7981993368895033</v>
      </c>
      <c r="Z33" s="30">
        <v>4.6256395050052639</v>
      </c>
      <c r="AA33" s="22">
        <v>4.6256395050052639</v>
      </c>
      <c r="AB33" s="30">
        <v>6.9074997935175935</v>
      </c>
      <c r="AC33" s="22">
        <v>5.7408690670180063</v>
      </c>
      <c r="AD33" s="30">
        <v>2.7262958677706037</v>
      </c>
      <c r="AE33" s="22">
        <v>3.9070024387677162</v>
      </c>
      <c r="AF33" s="21">
        <v>5.3788517721468931</v>
      </c>
      <c r="AG33" s="22">
        <v>5.2435789398835722</v>
      </c>
    </row>
    <row r="34" spans="1:33" ht="6.75" customHeight="1">
      <c r="A34" s="182"/>
      <c r="B34" s="209"/>
      <c r="C34" s="21"/>
      <c r="D34" s="20"/>
      <c r="E34" s="20"/>
      <c r="F34" s="20"/>
      <c r="G34" s="20"/>
      <c r="H34" s="22"/>
      <c r="I34" s="30"/>
      <c r="J34" s="22"/>
      <c r="K34" s="30"/>
      <c r="L34" s="35"/>
      <c r="M34" s="21"/>
      <c r="N34" s="22"/>
      <c r="O34" s="30"/>
      <c r="P34" s="68"/>
      <c r="Q34" s="165"/>
      <c r="U34" s="21"/>
      <c r="V34" s="20"/>
      <c r="W34" s="20"/>
      <c r="X34" s="20"/>
      <c r="Y34" s="22"/>
      <c r="Z34" s="30"/>
      <c r="AA34" s="22"/>
      <c r="AB34" s="20"/>
      <c r="AC34" s="22"/>
      <c r="AD34" s="30"/>
      <c r="AE34" s="35"/>
      <c r="AF34" s="21"/>
      <c r="AG34" s="22"/>
    </row>
    <row r="35" spans="1:33">
      <c r="A35" s="181" t="s">
        <v>58</v>
      </c>
      <c r="B35" s="209" t="s">
        <v>290</v>
      </c>
      <c r="C35" s="21">
        <v>3.615730095767745</v>
      </c>
      <c r="D35" s="20">
        <v>1.6468685626624762</v>
      </c>
      <c r="E35" s="20">
        <v>1.7584937066441881</v>
      </c>
      <c r="F35" s="20">
        <v>1.2211136878761408E-3</v>
      </c>
      <c r="G35" s="20">
        <v>0.27402835855190233</v>
      </c>
      <c r="H35" s="22">
        <v>3.0327692659813721</v>
      </c>
      <c r="I35" s="30">
        <v>3.0916050284484129</v>
      </c>
      <c r="J35" s="35">
        <f>I35</f>
        <v>3.0916050284484129</v>
      </c>
      <c r="K35" s="20">
        <v>3.0402087140273011</v>
      </c>
      <c r="L35" s="35">
        <f>K35</f>
        <v>3.0402087140273011</v>
      </c>
      <c r="M35" s="21">
        <v>2.7356680600894663</v>
      </c>
      <c r="N35" s="35">
        <f>M35</f>
        <v>2.7356680600894663</v>
      </c>
      <c r="O35" s="30">
        <v>2.4699840328632661</v>
      </c>
      <c r="P35" s="35">
        <f>O35</f>
        <v>2.4699840328632661</v>
      </c>
      <c r="Q35" s="165" t="s">
        <v>289</v>
      </c>
      <c r="U35" s="21">
        <v>3.6449792033680524</v>
      </c>
      <c r="V35" s="20">
        <v>1.4516890048284097</v>
      </c>
      <c r="W35" s="20">
        <v>1.5539205897314332</v>
      </c>
      <c r="X35" s="20">
        <v>0.39637257602814202</v>
      </c>
      <c r="Y35" s="22">
        <v>0.71565754033993301</v>
      </c>
      <c r="Z35" s="30">
        <v>2.8155623569656569</v>
      </c>
      <c r="AA35" s="35">
        <v>2.8155623569656569</v>
      </c>
      <c r="AB35" s="20">
        <v>2.7943749963641835</v>
      </c>
      <c r="AC35" s="35">
        <v>2.7943749963641835</v>
      </c>
      <c r="AD35" s="20">
        <v>2.4129551413567469</v>
      </c>
      <c r="AE35" s="35">
        <v>2.4129551413567469</v>
      </c>
      <c r="AF35" s="21">
        <v>2.3476468110771691</v>
      </c>
      <c r="AG35" s="35">
        <v>2.3476468110771691</v>
      </c>
    </row>
    <row r="36" spans="1:33" ht="6.75" customHeight="1">
      <c r="A36" s="182"/>
      <c r="B36" s="209"/>
      <c r="C36" s="21"/>
      <c r="D36" s="20"/>
      <c r="E36" s="20"/>
      <c r="F36" s="20"/>
      <c r="G36" s="20"/>
      <c r="H36" s="22"/>
      <c r="I36" s="30"/>
      <c r="J36" s="22"/>
      <c r="K36" s="30"/>
      <c r="L36" s="35"/>
      <c r="M36" s="21"/>
      <c r="N36" s="22"/>
      <c r="O36" s="30"/>
      <c r="P36" s="68"/>
      <c r="Q36" s="165"/>
      <c r="U36" s="21"/>
      <c r="V36" s="20"/>
      <c r="W36" s="20"/>
      <c r="X36" s="20"/>
      <c r="Y36" s="22"/>
      <c r="Z36" s="30"/>
      <c r="AA36" s="22"/>
      <c r="AB36" s="20"/>
      <c r="AC36" s="22"/>
      <c r="AD36" s="30"/>
      <c r="AE36" s="35"/>
      <c r="AF36" s="21"/>
      <c r="AG36" s="22"/>
    </row>
    <row r="37" spans="1:33" ht="30">
      <c r="A37" s="208" t="s">
        <v>413</v>
      </c>
      <c r="B37" s="209" t="s">
        <v>57</v>
      </c>
      <c r="C37" s="21" t="s">
        <v>7</v>
      </c>
      <c r="D37" s="20">
        <f>(1+D32/100)/(1+D35/100)*100-100</f>
        <v>4.1588045305587684</v>
      </c>
      <c r="E37" s="20">
        <f t="shared" ref="E37:G37" si="23">(1+E32/100)/(1+E35/100)*100-100</f>
        <v>4.6993013490000806</v>
      </c>
      <c r="F37" s="20">
        <f t="shared" si="23"/>
        <v>3.8186404658369923</v>
      </c>
      <c r="G37" s="20">
        <f t="shared" si="23"/>
        <v>2.5673451589732537</v>
      </c>
      <c r="H37" s="22">
        <f t="shared" ref="H37:P37" si="24">(1+H32/100)/(1+H35/100)*100-100</f>
        <v>1.0564262862715168E-2</v>
      </c>
      <c r="I37" s="30">
        <f t="shared" si="24"/>
        <v>4.3189065076439022</v>
      </c>
      <c r="J37" s="22">
        <f t="shared" si="24"/>
        <v>4.3189065076439022</v>
      </c>
      <c r="K37" s="30">
        <f t="shared" si="24"/>
        <v>1.8845539146206391</v>
      </c>
      <c r="L37" s="35">
        <f t="shared" si="24"/>
        <v>1.8845539146206391</v>
      </c>
      <c r="M37" s="21">
        <f t="shared" ref="M37:N37" si="25">(1+M32/100)/(1+M35/100)*100-100</f>
        <v>3.4821871304223038</v>
      </c>
      <c r="N37" s="22">
        <f t="shared" si="25"/>
        <v>3.4826592978500059</v>
      </c>
      <c r="O37" s="30">
        <f t="shared" si="24"/>
        <v>0.70243654134023359</v>
      </c>
      <c r="P37" s="68">
        <f t="shared" si="24"/>
        <v>0.7019730609293191</v>
      </c>
      <c r="Q37" s="165" t="s">
        <v>291</v>
      </c>
      <c r="U37" s="21" t="s">
        <v>7</v>
      </c>
      <c r="V37" s="20">
        <v>3.1553529888247027</v>
      </c>
      <c r="W37" s="20">
        <v>4.1026219960387493</v>
      </c>
      <c r="X37" s="20">
        <v>2.3154143436230328</v>
      </c>
      <c r="Y37" s="22">
        <v>3.060638109138992</v>
      </c>
      <c r="Z37" s="30">
        <v>1.7605089215533525</v>
      </c>
      <c r="AA37" s="22">
        <v>1.7605089215533525</v>
      </c>
      <c r="AB37" s="20">
        <v>3.9713111349065144</v>
      </c>
      <c r="AC37" s="22">
        <v>2.8963981809552592</v>
      </c>
      <c r="AD37" s="30">
        <v>1.8773933976511188</v>
      </c>
      <c r="AE37" s="35">
        <v>-0.1573679904186065</v>
      </c>
      <c r="AF37" s="21">
        <v>3.8729689756621326</v>
      </c>
      <c r="AG37" s="22">
        <v>3.4560064359788925</v>
      </c>
    </row>
    <row r="38" spans="1:33" s="47" customFormat="1" ht="30">
      <c r="A38" s="225" t="s">
        <v>414</v>
      </c>
      <c r="B38" s="209" t="s">
        <v>305</v>
      </c>
      <c r="C38" s="21" t="s">
        <v>7</v>
      </c>
      <c r="D38" s="20">
        <f>(1+D33/100)/(1+D35/100)*100-100</f>
        <v>4.1588045305587684</v>
      </c>
      <c r="E38" s="20">
        <f>(1+E33/100)/(1+E35/100)*100-100</f>
        <v>4.6993013490000806</v>
      </c>
      <c r="F38" s="20">
        <f>(1+F33/100)/(1+F35/100)*100-100</f>
        <v>3.8186404658369923</v>
      </c>
      <c r="G38" s="20">
        <f>(1+G33/100)/(1+G35/100)*100-100</f>
        <v>2.5673451589732537</v>
      </c>
      <c r="H38" s="22">
        <f t="shared" ref="H38:P38" si="26">(1+H33/100)/(1+H35/100)*100-100</f>
        <v>1.0564262862715168E-2</v>
      </c>
      <c r="I38" s="30">
        <f t="shared" si="26"/>
        <v>4.3481514927570259</v>
      </c>
      <c r="J38" s="22">
        <f t="shared" si="26"/>
        <v>4.3481514927570259</v>
      </c>
      <c r="K38" s="30">
        <f t="shared" si="26"/>
        <v>0.36585485895838588</v>
      </c>
      <c r="L38" s="35">
        <f t="shared" si="26"/>
        <v>0.36585485895838588</v>
      </c>
      <c r="M38" s="21">
        <f t="shared" ref="M38:N38" si="27">(1+M33/100)/(1+M35/100)*100-100</f>
        <v>2.3339104769868726</v>
      </c>
      <c r="N38" s="22">
        <f t="shared" si="27"/>
        <v>2.3343814016269562</v>
      </c>
      <c r="O38" s="30">
        <f t="shared" si="26"/>
        <v>0.42445228625705056</v>
      </c>
      <c r="P38" s="68">
        <f t="shared" si="26"/>
        <v>0.42399136113948543</v>
      </c>
      <c r="Q38" s="165" t="s">
        <v>292</v>
      </c>
      <c r="U38" s="21" t="s">
        <v>7</v>
      </c>
      <c r="V38" s="20">
        <v>3.1553529888247027</v>
      </c>
      <c r="W38" s="20">
        <v>4.1026219960387493</v>
      </c>
      <c r="X38" s="20">
        <v>2.3154143436230328</v>
      </c>
      <c r="Y38" s="22">
        <v>3.060638109138992</v>
      </c>
      <c r="Z38" s="30">
        <v>1.7605089215533525</v>
      </c>
      <c r="AA38" s="22">
        <v>1.7605089215533525</v>
      </c>
      <c r="AB38" s="20">
        <v>4.0013131042422145</v>
      </c>
      <c r="AC38" s="22">
        <v>2.8663962116195876</v>
      </c>
      <c r="AD38" s="30">
        <v>0.30595809483415337</v>
      </c>
      <c r="AE38" s="35">
        <v>1.4588459979001556</v>
      </c>
      <c r="AF38" s="21">
        <v>2.9616752856711912</v>
      </c>
      <c r="AG38" s="22">
        <v>2.8295053369931935</v>
      </c>
    </row>
    <row r="39" spans="1:33" s="47" customFormat="1" ht="6.75" customHeight="1">
      <c r="A39" s="189"/>
      <c r="B39" s="209"/>
      <c r="C39" s="21"/>
      <c r="D39" s="20"/>
      <c r="E39" s="20"/>
      <c r="F39" s="20"/>
      <c r="G39" s="20"/>
      <c r="H39" s="22"/>
      <c r="I39" s="30"/>
      <c r="J39" s="22"/>
      <c r="K39" s="30"/>
      <c r="L39" s="35"/>
      <c r="M39" s="21"/>
      <c r="N39" s="22"/>
      <c r="O39" s="30"/>
      <c r="P39" s="68"/>
      <c r="Q39" s="165"/>
      <c r="U39" s="21"/>
      <c r="V39" s="20"/>
      <c r="W39" s="20"/>
      <c r="X39" s="20"/>
      <c r="Y39" s="22"/>
      <c r="Z39" s="30"/>
      <c r="AA39" s="22"/>
      <c r="AB39" s="20"/>
      <c r="AC39" s="22"/>
      <c r="AD39" s="30"/>
      <c r="AE39" s="35"/>
      <c r="AF39" s="21"/>
      <c r="AG39" s="22"/>
    </row>
    <row r="40" spans="1:33" s="47" customFormat="1" ht="30">
      <c r="A40" s="225" t="s">
        <v>59</v>
      </c>
      <c r="B40" s="209" t="s">
        <v>60</v>
      </c>
      <c r="C40" s="21">
        <f>Potenciālais_IKP!G3</f>
        <v>1.4031249390026104</v>
      </c>
      <c r="D40" s="20">
        <f>Potenciālais_IKP!H3</f>
        <v>1.352699244988615</v>
      </c>
      <c r="E40" s="20">
        <f>Potenciālais_IKP!I3</f>
        <v>1.4320939166131752</v>
      </c>
      <c r="F40" s="20">
        <f>Potenciālais_IKP!J3</f>
        <v>1.9311297611121803</v>
      </c>
      <c r="G40" s="20">
        <f>Potenciālais_IKP!K3</f>
        <v>2.4395585236941399</v>
      </c>
      <c r="H40" s="22">
        <f>Potenciālais_IKP!L3</f>
        <v>2.7953654804184866</v>
      </c>
      <c r="I40" s="30">
        <f>Potenciālais_IKP!M3</f>
        <v>2.9663843588192806</v>
      </c>
      <c r="J40" s="22">
        <f>I40</f>
        <v>2.9663843588192806</v>
      </c>
      <c r="K40" s="30">
        <f>Potenciālais_IKP!N3</f>
        <v>3.0603814678560965</v>
      </c>
      <c r="L40" s="35">
        <f>K40</f>
        <v>3.0603814678560965</v>
      </c>
      <c r="M40" s="21">
        <f>Potenciālais_IKP!O3</f>
        <v>3.1073599136400971</v>
      </c>
      <c r="N40" s="22">
        <f>M40</f>
        <v>3.1073599136400971</v>
      </c>
      <c r="O40" s="30">
        <f>Potenciālais_IKP!P3</f>
        <v>3.0979989890000015</v>
      </c>
      <c r="P40" s="68">
        <f>O40</f>
        <v>3.0979989890000015</v>
      </c>
      <c r="Q40" s="165" t="s">
        <v>8</v>
      </c>
      <c r="U40" s="21">
        <v>1.2387381639740895</v>
      </c>
      <c r="V40" s="20">
        <v>0.84965762760587515</v>
      </c>
      <c r="W40" s="20">
        <v>0.91810303865761111</v>
      </c>
      <c r="X40" s="20">
        <v>1.6211811779292287</v>
      </c>
      <c r="Y40" s="22">
        <v>2.3463830821829914</v>
      </c>
      <c r="Z40" s="30">
        <v>2.6881844466207312</v>
      </c>
      <c r="AA40" s="22">
        <v>2.6560144979427749</v>
      </c>
      <c r="AB40" s="20">
        <v>2.7115089073305034</v>
      </c>
      <c r="AC40" s="22">
        <v>2.6593389586525471</v>
      </c>
      <c r="AD40" s="30">
        <v>2.809209949553245</v>
      </c>
      <c r="AE40" s="35">
        <v>2.7170400008752891</v>
      </c>
      <c r="AF40" s="21">
        <v>2.9026320378553785</v>
      </c>
      <c r="AG40" s="22">
        <v>2.7704620891774221</v>
      </c>
    </row>
    <row r="41" spans="1:33" s="47" customFormat="1" ht="30">
      <c r="A41" s="188" t="s">
        <v>62</v>
      </c>
      <c r="B41" s="209" t="s">
        <v>279</v>
      </c>
      <c r="C41" s="21">
        <f>deficit_reduction_factor!C19</f>
        <v>1.4031249390026104</v>
      </c>
      <c r="D41" s="20">
        <f>deficit_reduction_factor!D19</f>
        <v>1.352699244988615</v>
      </c>
      <c r="E41" s="20">
        <f>deficit_reduction_factor!E19</f>
        <v>2.9930826105357382</v>
      </c>
      <c r="F41" s="20">
        <f>deficit_reduction_factor!F19</f>
        <v>2.9607139815601231</v>
      </c>
      <c r="G41" s="20">
        <f>deficit_reduction_factor!G19</f>
        <v>2.5150106530097758</v>
      </c>
      <c r="H41" s="22">
        <f>deficit_reduction_factor!H19</f>
        <v>5.7756767929537043</v>
      </c>
      <c r="I41" s="30">
        <f>deficit_reduction_factor!I19</f>
        <v>3.6867956472136116</v>
      </c>
      <c r="J41" s="22">
        <f>I41</f>
        <v>3.6867956472136116</v>
      </c>
      <c r="K41" s="30">
        <f>deficit_reduction_factor!J19</f>
        <v>2.261830366937517</v>
      </c>
      <c r="L41" s="35">
        <f>K41</f>
        <v>2.261830366937517</v>
      </c>
      <c r="M41" s="21">
        <f>deficit_reduction_factor!K19</f>
        <v>2.3343814016269624</v>
      </c>
      <c r="N41" s="22">
        <f>M41</f>
        <v>2.3343814016269624</v>
      </c>
      <c r="O41" s="30">
        <f>deficit_reduction_factor!L19</f>
        <v>3.0979989890000015</v>
      </c>
      <c r="P41" s="68">
        <f>O41</f>
        <v>3.0979989890000015</v>
      </c>
      <c r="Q41" s="165" t="s">
        <v>278</v>
      </c>
      <c r="U41" s="21">
        <v>1.2387381639740895</v>
      </c>
      <c r="V41" s="20">
        <v>0.84965762760587515</v>
      </c>
      <c r="W41" s="20">
        <v>2.4790917325801742</v>
      </c>
      <c r="X41" s="20">
        <v>2.650765398377172</v>
      </c>
      <c r="Y41" s="22">
        <v>2.2167804991490052</v>
      </c>
      <c r="Z41" s="30">
        <v>5.5406456283955965</v>
      </c>
      <c r="AA41" s="22">
        <v>5.2282865653514818</v>
      </c>
      <c r="AB41" s="20">
        <v>4.283709708889873</v>
      </c>
      <c r="AC41" s="22">
        <v>3.1272847430502959</v>
      </c>
      <c r="AD41" s="30">
        <v>4.2485719688210768</v>
      </c>
      <c r="AE41" s="35">
        <v>2.7760832486910951</v>
      </c>
      <c r="AF41" s="21">
        <v>2.9616752856711845</v>
      </c>
      <c r="AG41" s="22">
        <v>2.8295053369932281</v>
      </c>
    </row>
    <row r="42" spans="1:33" s="47" customFormat="1" ht="6.75" customHeight="1">
      <c r="A42" s="189"/>
      <c r="B42" s="209"/>
      <c r="C42" s="21"/>
      <c r="D42" s="20"/>
      <c r="E42" s="20"/>
      <c r="F42" s="20"/>
      <c r="G42" s="20"/>
      <c r="H42" s="126"/>
      <c r="I42" s="30"/>
      <c r="J42" s="22"/>
      <c r="K42" s="30"/>
      <c r="L42" s="35"/>
      <c r="M42" s="21"/>
      <c r="N42" s="22"/>
      <c r="O42" s="30"/>
      <c r="P42" s="68"/>
      <c r="Q42" s="165"/>
      <c r="U42" s="21"/>
      <c r="V42" s="20"/>
      <c r="W42" s="20"/>
      <c r="X42" s="20"/>
      <c r="Y42" s="22"/>
      <c r="Z42" s="199"/>
      <c r="AA42" s="126"/>
      <c r="AB42" s="20"/>
      <c r="AC42" s="22"/>
      <c r="AD42" s="30"/>
      <c r="AE42" s="35"/>
      <c r="AF42" s="21"/>
      <c r="AG42" s="22"/>
    </row>
    <row r="43" spans="1:33" s="47" customFormat="1" ht="30">
      <c r="A43" s="208" t="s">
        <v>337</v>
      </c>
      <c r="B43" s="209" t="s">
        <v>64</v>
      </c>
      <c r="C43" s="21" t="s">
        <v>7</v>
      </c>
      <c r="D43" s="20">
        <f>(D41-D38)*(1+D35%)*C17/D8</f>
        <v>-0.93568233247976162</v>
      </c>
      <c r="E43" s="20">
        <f>(E41-E38)*(1+E35%)*D24/E8</f>
        <v>-0.5772311968928111</v>
      </c>
      <c r="F43" s="20">
        <f>(F41-F38)*(1+F35%)*E24/F8</f>
        <v>-0.29327338946278891</v>
      </c>
      <c r="G43" s="20">
        <f>(G41-G38)*(1+G35%)*F24/G8</f>
        <v>-1.8015227863008958E-2</v>
      </c>
      <c r="H43" s="126">
        <f>(H41-H38)*(1+H35%)*G24/H8</f>
        <v>1.9631524908141247</v>
      </c>
      <c r="I43" s="199">
        <f>(I41-I38)*(1+I35%)*H24/I8</f>
        <v>-0.22158426840508499</v>
      </c>
      <c r="J43" s="22">
        <f t="shared" ref="J43:P43" si="28">(J41-J38)*(1+J35%)*H24/J8</f>
        <v>-0.22158426840508499</v>
      </c>
      <c r="K43" s="213">
        <f t="shared" si="28"/>
        <v>0.64206244525528633</v>
      </c>
      <c r="L43" s="22">
        <f t="shared" si="28"/>
        <v>0.64206244525528633</v>
      </c>
      <c r="M43" s="213">
        <f t="shared" si="28"/>
        <v>1.5679501343126317E-4</v>
      </c>
      <c r="N43" s="22">
        <f t="shared" si="28"/>
        <v>2.0700416749010813E-15</v>
      </c>
      <c r="O43" s="199">
        <f t="shared" si="28"/>
        <v>0.88765503661260292</v>
      </c>
      <c r="P43" s="22">
        <f t="shared" si="28"/>
        <v>0.88781214507547568</v>
      </c>
      <c r="Q43" s="165" t="s">
        <v>75</v>
      </c>
      <c r="U43" s="21" t="s">
        <v>7</v>
      </c>
      <c r="V43" s="20">
        <v>-0.75577550682230255</v>
      </c>
      <c r="W43" s="20">
        <v>-0.53351813501288325</v>
      </c>
      <c r="X43" s="20">
        <v>0.11091526481597273</v>
      </c>
      <c r="Y43" s="22">
        <v>-0.27726742532876292</v>
      </c>
      <c r="Z43" s="213">
        <v>1.2442346271532394</v>
      </c>
      <c r="AA43" s="126">
        <v>1.1414214242229972</v>
      </c>
      <c r="AB43" s="213">
        <v>9.3653515736180165E-2</v>
      </c>
      <c r="AC43" s="22">
        <v>8.6520615976313123E-2</v>
      </c>
      <c r="AD43" s="213">
        <v>1.3066611897944163</v>
      </c>
      <c r="AE43" s="22">
        <v>0.43655880295969451</v>
      </c>
      <c r="AF43" s="213">
        <v>-2.1188480650802047E-15</v>
      </c>
      <c r="AG43" s="22">
        <v>1.1018009938417064E-14</v>
      </c>
    </row>
    <row r="44" spans="1:33" ht="30">
      <c r="A44" s="189" t="s">
        <v>338</v>
      </c>
      <c r="B44" s="207" t="s">
        <v>281</v>
      </c>
      <c r="C44" s="21" t="s">
        <v>7</v>
      </c>
      <c r="D44" s="20">
        <f>D43</f>
        <v>-0.93568233247976162</v>
      </c>
      <c r="E44" s="20">
        <f>D43+E43</f>
        <v>-1.5129135293725726</v>
      </c>
      <c r="F44" s="20">
        <f>E43+F43</f>
        <v>-0.87050458635560002</v>
      </c>
      <c r="G44" s="20">
        <f>F43+G43</f>
        <v>-0.31128861732579788</v>
      </c>
      <c r="H44" s="22">
        <f>G43+H43</f>
        <v>1.9451372629511157</v>
      </c>
      <c r="I44" s="30">
        <f>H43+I43</f>
        <v>1.7415682224090396</v>
      </c>
      <c r="J44" s="22">
        <f>H43+J43</f>
        <v>1.7415682224090396</v>
      </c>
      <c r="K44" s="30">
        <f t="shared" ref="K44" si="29">I43+K43</f>
        <v>0.42047817685020134</v>
      </c>
      <c r="L44" s="22">
        <f t="shared" ref="L44:N44" si="30">J43+L43</f>
        <v>0.42047817685020134</v>
      </c>
      <c r="M44" s="21">
        <f t="shared" ref="M44" si="31">K43+M43</f>
        <v>0.64221924026871757</v>
      </c>
      <c r="N44" s="22">
        <f t="shared" si="30"/>
        <v>0.64206244525528844</v>
      </c>
      <c r="O44" s="30">
        <f t="shared" ref="O44" si="32">M43+O43</f>
        <v>0.88781183162603416</v>
      </c>
      <c r="P44" s="68">
        <f t="shared" ref="P44" si="33">N43+P43</f>
        <v>0.88781214507547779</v>
      </c>
      <c r="Q44" s="165" t="s">
        <v>280</v>
      </c>
      <c r="U44" s="21" t="s">
        <v>7</v>
      </c>
      <c r="V44" s="20">
        <v>-0.75577550682230255</v>
      </c>
      <c r="W44" s="20">
        <v>-1.2892936418351857</v>
      </c>
      <c r="X44" s="20">
        <v>-0.42260287019691051</v>
      </c>
      <c r="Y44" s="22">
        <v>-0.16635216051279017</v>
      </c>
      <c r="Z44" s="30">
        <v>0.96696720182447649</v>
      </c>
      <c r="AA44" s="22">
        <v>0.86415399889423428</v>
      </c>
      <c r="AB44" s="20">
        <v>1.3378881428894196</v>
      </c>
      <c r="AC44" s="22">
        <v>1.2279420401993104</v>
      </c>
      <c r="AD44" s="30">
        <v>1.4003147055305964</v>
      </c>
      <c r="AE44" s="35">
        <v>0.52307941893600762</v>
      </c>
      <c r="AF44" s="21">
        <v>1.306661189794414</v>
      </c>
      <c r="AG44" s="22">
        <v>0.43655880295970551</v>
      </c>
    </row>
    <row r="45" spans="1:33" ht="50.25" customHeight="1">
      <c r="A45" s="182" t="s">
        <v>339</v>
      </c>
      <c r="B45" s="207" t="s">
        <v>69</v>
      </c>
      <c r="C45" s="21" t="s">
        <v>7</v>
      </c>
      <c r="D45" s="20">
        <v>8383.394527010154</v>
      </c>
      <c r="E45" s="20">
        <v>8908.9685892586949</v>
      </c>
      <c r="F45" s="20">
        <v>9281.7749614768672</v>
      </c>
      <c r="G45" s="20">
        <v>9287.7145343916545</v>
      </c>
      <c r="H45" s="22">
        <v>10617.076322348174</v>
      </c>
      <c r="I45" s="30">
        <v>10834.079156296148</v>
      </c>
      <c r="J45" s="22">
        <v>10834.079156296148</v>
      </c>
      <c r="K45" s="30">
        <v>11562.830409826622</v>
      </c>
      <c r="L45" s="35">
        <v>11562.830409826627</v>
      </c>
      <c r="M45" s="21">
        <v>11958.760531792039</v>
      </c>
      <c r="N45" s="22">
        <v>11958.811419511629</v>
      </c>
      <c r="O45" s="30">
        <v>12510.198837329423</v>
      </c>
      <c r="P45" s="68">
        <v>12510.25259740792</v>
      </c>
      <c r="Q45" s="165" t="s">
        <v>76</v>
      </c>
      <c r="U45" s="21" t="s">
        <v>7</v>
      </c>
      <c r="V45" s="20">
        <v>8245.5851536759001</v>
      </c>
      <c r="W45" s="20">
        <v>8732.4235078971797</v>
      </c>
      <c r="X45" s="20">
        <v>9052.3281300924209</v>
      </c>
      <c r="Y45" s="22">
        <v>9024.12399143529</v>
      </c>
      <c r="Z45" s="30">
        <v>10320.315152954145</v>
      </c>
      <c r="AA45" s="22">
        <v>10292.888544359266</v>
      </c>
      <c r="AB45" s="20">
        <v>10810.519957956445</v>
      </c>
      <c r="AC45" s="22">
        <v>10668.927935499487</v>
      </c>
      <c r="AD45" s="30">
        <v>11413.146695376574</v>
      </c>
      <c r="AE45" s="35">
        <v>10827.617880852204</v>
      </c>
      <c r="AF45" s="21">
        <v>11482.4442667313</v>
      </c>
      <c r="AG45" s="22">
        <v>11113.404468791128</v>
      </c>
    </row>
    <row r="46" spans="1:33" ht="6.75" customHeight="1">
      <c r="A46" s="182"/>
      <c r="B46" s="209"/>
      <c r="C46" s="21"/>
      <c r="D46" s="20"/>
      <c r="E46" s="20"/>
      <c r="F46" s="20"/>
      <c r="G46" s="20"/>
      <c r="H46" s="22"/>
      <c r="I46" s="30"/>
      <c r="J46" s="22"/>
      <c r="K46" s="30"/>
      <c r="L46" s="35"/>
      <c r="M46" s="21"/>
      <c r="N46" s="22"/>
      <c r="O46" s="30"/>
      <c r="P46" s="68"/>
      <c r="Q46" s="165"/>
      <c r="U46" s="21"/>
      <c r="V46" s="20"/>
      <c r="W46" s="20"/>
      <c r="X46" s="20"/>
      <c r="Y46" s="22"/>
      <c r="Z46" s="30"/>
      <c r="AA46" s="22"/>
      <c r="AB46" s="20"/>
      <c r="AC46" s="22"/>
      <c r="AD46" s="30"/>
      <c r="AE46" s="35"/>
      <c r="AF46" s="21"/>
      <c r="AG46" s="22"/>
    </row>
    <row r="47" spans="1:33">
      <c r="A47" s="188" t="s">
        <v>340</v>
      </c>
      <c r="B47" s="207" t="s">
        <v>70</v>
      </c>
      <c r="C47" s="21">
        <v>8045.4</v>
      </c>
      <c r="D47" s="20">
        <v>8377.2999999999993</v>
      </c>
      <c r="E47" s="20">
        <v>8757</v>
      </c>
      <c r="F47" s="20">
        <v>9055.1</v>
      </c>
      <c r="G47" s="20">
        <v>9319.2999999999993</v>
      </c>
      <c r="H47" s="22">
        <v>9863.9704000000002</v>
      </c>
      <c r="I47" s="30">
        <v>10329.908777937702</v>
      </c>
      <c r="J47" s="22">
        <f>I47</f>
        <v>10329.908777937702</v>
      </c>
      <c r="K47" s="30">
        <v>11085.885058275337</v>
      </c>
      <c r="L47" s="35">
        <f>K47</f>
        <v>11085.885058275337</v>
      </c>
      <c r="M47" s="21">
        <v>11821.792848912137</v>
      </c>
      <c r="N47" s="22">
        <f>M47</f>
        <v>11821.792848912137</v>
      </c>
      <c r="O47" s="30">
        <v>12079.187113202219</v>
      </c>
      <c r="P47" s="68">
        <f>O47</f>
        <v>12079.187113202219</v>
      </c>
      <c r="Q47" s="165" t="s">
        <v>77</v>
      </c>
      <c r="U47" s="21">
        <v>7937.3</v>
      </c>
      <c r="V47" s="20">
        <v>8189.1</v>
      </c>
      <c r="W47" s="20">
        <v>8485.9</v>
      </c>
      <c r="X47" s="20">
        <v>8719.9</v>
      </c>
      <c r="Y47" s="22">
        <v>9097</v>
      </c>
      <c r="Z47" s="30">
        <v>9863.9704000000002</v>
      </c>
      <c r="AA47" s="22">
        <v>9863.9704000000002</v>
      </c>
      <c r="AB47" s="20">
        <v>10329.908777937702</v>
      </c>
      <c r="AC47" s="22">
        <v>10329.908777937702</v>
      </c>
      <c r="AD47" s="30">
        <v>10744.35502100028</v>
      </c>
      <c r="AE47" s="35">
        <v>10744.35502100028</v>
      </c>
      <c r="AF47" s="21">
        <v>11368.760968440127</v>
      </c>
      <c r="AG47" s="22">
        <v>11368.760968440127</v>
      </c>
    </row>
    <row r="48" spans="1:33" ht="30">
      <c r="A48" s="188" t="s">
        <v>341</v>
      </c>
      <c r="B48" s="207" t="s">
        <v>71</v>
      </c>
      <c r="C48" s="21">
        <v>6745.3696663650171</v>
      </c>
      <c r="D48" s="20">
        <f>'5.pielikuma 2.tabula'!C8</f>
        <v>6847.6362883535103</v>
      </c>
      <c r="E48" s="20">
        <f>'5.pielikuma 2.tabula'!D8</f>
        <v>6949.5543070000003</v>
      </c>
      <c r="F48" s="20">
        <f>'5.pielikuma 2.tabula'!E8</f>
        <v>7181.5050960000008</v>
      </c>
      <c r="G48" s="20">
        <f>'5.pielikuma 2.tabula'!F8</f>
        <v>7312.0735319999994</v>
      </c>
      <c r="H48" s="22">
        <f>'5.pielikuma 2.tabula'!G8</f>
        <v>7712.0298169700009</v>
      </c>
      <c r="I48" s="30">
        <f>'5.pielikuma 2.tabula'!H8</f>
        <v>8621.8171029200003</v>
      </c>
      <c r="J48" s="22">
        <f>'5.pielikuma 2.tabula'!I8</f>
        <v>8621.8171029200003</v>
      </c>
      <c r="K48" s="30">
        <f>'5.pielikuma 2.tabula'!J8</f>
        <v>9111.4408008200007</v>
      </c>
      <c r="L48" s="35">
        <f>'5.pielikuma 2.tabula'!K8</f>
        <v>9111.4408008200007</v>
      </c>
      <c r="M48" s="21">
        <f>'5.pielikuma 2.tabula'!L8</f>
        <v>9838.1565508000022</v>
      </c>
      <c r="N48" s="22">
        <f>'5.pielikuma 2.tabula'!M8</f>
        <v>9838.1565508000022</v>
      </c>
      <c r="O48" s="30">
        <f>'5.pielikuma 2.tabula'!N8</f>
        <v>9736.1337747941034</v>
      </c>
      <c r="P48" s="68">
        <f>'5.pielikuma 2.tabula'!O8</f>
        <v>9736.1337747941034</v>
      </c>
      <c r="Q48" s="165" t="s">
        <v>78</v>
      </c>
      <c r="U48" s="21">
        <v>6745.3696663650171</v>
      </c>
      <c r="V48" s="20">
        <v>6847.6362883535103</v>
      </c>
      <c r="W48" s="20">
        <v>6949.5543070000003</v>
      </c>
      <c r="X48" s="20">
        <v>7181.5050960000008</v>
      </c>
      <c r="Y48" s="22">
        <v>7312.0735319999994</v>
      </c>
      <c r="Z48" s="30">
        <v>8128.0658292900007</v>
      </c>
      <c r="AA48" s="22">
        <v>8128.0658292900007</v>
      </c>
      <c r="AB48" s="20">
        <v>8736.9360869200009</v>
      </c>
      <c r="AC48" s="22">
        <v>8736.9360869200009</v>
      </c>
      <c r="AD48" s="30">
        <v>9088.8183288199998</v>
      </c>
      <c r="AE48" s="35">
        <v>9088.8183288199998</v>
      </c>
      <c r="AF48" s="21">
        <v>9733.626615000001</v>
      </c>
      <c r="AG48" s="22">
        <v>9733.626615000001</v>
      </c>
    </row>
    <row r="49" spans="1:33">
      <c r="A49" s="188" t="s">
        <v>150</v>
      </c>
      <c r="B49" s="207" t="s">
        <v>72</v>
      </c>
      <c r="C49" s="21">
        <v>-76.776997569734931</v>
      </c>
      <c r="D49" s="20">
        <f>'5.pielikuma 2.tabula'!C9</f>
        <v>-119.3334870034887</v>
      </c>
      <c r="E49" s="20">
        <f>'5.pielikuma 2.tabula'!D9</f>
        <v>-85.044017999999596</v>
      </c>
      <c r="F49" s="20">
        <f>'5.pielikuma 2.tabula'!E9</f>
        <v>-26.202362999999878</v>
      </c>
      <c r="G49" s="20">
        <f>'5.pielikuma 2.tabula'!F9</f>
        <v>57.370416999999634</v>
      </c>
      <c r="H49" s="22">
        <f>'5.pielikuma 2.tabula'!G9</f>
        <v>-14.36038300000007</v>
      </c>
      <c r="I49" s="30">
        <f>'5.pielikuma 2.tabula'!H9</f>
        <v>-18.257782424151628</v>
      </c>
      <c r="J49" s="22">
        <f>'5.pielikuma 2.tabula'!I9</f>
        <v>-18.257782424151628</v>
      </c>
      <c r="K49" s="30">
        <f>'5.pielikuma 2.tabula'!J9</f>
        <v>-35.827324339650204</v>
      </c>
      <c r="L49" s="35">
        <f>'5.pielikuma 2.tabula'!K9</f>
        <v>-35.827324339650204</v>
      </c>
      <c r="M49" s="21">
        <f>'5.pielikuma 2.tabula'!L9</f>
        <v>-30.272129527847483</v>
      </c>
      <c r="N49" s="22">
        <f>'5.pielikuma 2.tabula'!M9</f>
        <v>-30.272129527847483</v>
      </c>
      <c r="O49" s="30">
        <f>'5.pielikuma 2.tabula'!N9</f>
        <v>-36.427160054835895</v>
      </c>
      <c r="P49" s="68">
        <f>'5.pielikuma 2.tabula'!O9</f>
        <v>-36.427160054835895</v>
      </c>
      <c r="Q49" s="200" t="s">
        <v>79</v>
      </c>
      <c r="U49" s="21">
        <v>-76.776997569734931</v>
      </c>
      <c r="V49" s="20">
        <v>-119.3334870034887</v>
      </c>
      <c r="W49" s="20">
        <v>-85.044017999999596</v>
      </c>
      <c r="X49" s="20">
        <v>-26.202362999999878</v>
      </c>
      <c r="Y49" s="22">
        <v>57.370416999999634</v>
      </c>
      <c r="Z49" s="30">
        <v>16.638746053477007</v>
      </c>
      <c r="AA49" s="22">
        <v>16.638746053477007</v>
      </c>
      <c r="AB49" s="20">
        <v>31.57329343878655</v>
      </c>
      <c r="AC49" s="22">
        <v>31.57329343878655</v>
      </c>
      <c r="AD49" s="30">
        <v>-21.063334227399992</v>
      </c>
      <c r="AE49" s="35">
        <v>-21.063334227399992</v>
      </c>
      <c r="AF49" s="21">
        <v>-15.843076011309222</v>
      </c>
      <c r="AG49" s="22">
        <v>-15.843076011309222</v>
      </c>
    </row>
    <row r="50" spans="1:33" ht="45">
      <c r="A50" s="188" t="s">
        <v>65</v>
      </c>
      <c r="B50" s="207" t="s">
        <v>73</v>
      </c>
      <c r="C50" s="354">
        <v>-17.767831244542094</v>
      </c>
      <c r="D50" s="20">
        <f>'5.pielikuma 2.tabula'!C10</f>
        <v>-21.772723409418393</v>
      </c>
      <c r="E50" s="20">
        <f>'5.pielikuma 2.tabula'!D10</f>
        <v>-8.426257000000021</v>
      </c>
      <c r="F50" s="20">
        <f>'5.pielikuma 2.tabula'!E10</f>
        <v>-51.837687000000074</v>
      </c>
      <c r="G50" s="20">
        <f>'5.pielikuma 2.tabula'!F10</f>
        <v>33.687365000000057</v>
      </c>
      <c r="H50" s="22">
        <f>'5.pielikuma 2.tabula'!G10</f>
        <v>35.657796000000005</v>
      </c>
      <c r="I50" s="30">
        <f>'5.pielikuma 2.tabula'!H10</f>
        <v>21.178967</v>
      </c>
      <c r="J50" s="22">
        <f>'5.pielikuma 2.tabula'!I10</f>
        <v>21.178967</v>
      </c>
      <c r="K50" s="30">
        <f>'5.pielikuma 2.tabula'!J10</f>
        <v>0.13217599999990171</v>
      </c>
      <c r="L50" s="35">
        <f>'5.pielikuma 2.tabula'!K10</f>
        <v>0.13217599999990171</v>
      </c>
      <c r="M50" s="21">
        <f>'5.pielikuma 2.tabula'!L10</f>
        <v>-12.111849000000063</v>
      </c>
      <c r="N50" s="22">
        <f>'5.pielikuma 2.tabula'!M10</f>
        <v>-12.111849000000063</v>
      </c>
      <c r="O50" s="30">
        <f>'5.pielikuma 2.tabula'!N10</f>
        <v>-15.962500999999975</v>
      </c>
      <c r="P50" s="68">
        <f>'5.pielikuma 2.tabula'!O10</f>
        <v>-15.962500999999975</v>
      </c>
      <c r="Q50" s="200" t="s">
        <v>80</v>
      </c>
      <c r="U50" s="21">
        <v>-17.767831244661181</v>
      </c>
      <c r="V50" s="20">
        <v>-21.772723409418393</v>
      </c>
      <c r="W50" s="20">
        <v>-8.426257000000021</v>
      </c>
      <c r="X50" s="20">
        <v>-51.837687000000074</v>
      </c>
      <c r="Y50" s="22">
        <v>33.687365000000057</v>
      </c>
      <c r="Z50" s="30">
        <v>9.6206919999999627</v>
      </c>
      <c r="AA50" s="22">
        <v>9.6206919999999627</v>
      </c>
      <c r="AB50" s="20">
        <v>0.63301500000005717</v>
      </c>
      <c r="AC50" s="22">
        <v>0.63301500000005717</v>
      </c>
      <c r="AD50" s="30">
        <v>-7.3085039999999708</v>
      </c>
      <c r="AE50" s="35">
        <v>-7.3085039999999708</v>
      </c>
      <c r="AF50" s="21">
        <v>-10.345418999999993</v>
      </c>
      <c r="AG50" s="22">
        <v>-10.345418999999993</v>
      </c>
    </row>
    <row r="51" spans="1:33">
      <c r="A51" s="188" t="s">
        <v>66</v>
      </c>
      <c r="B51" s="207" t="s">
        <v>74</v>
      </c>
      <c r="C51" s="354">
        <v>-302.24818999999997</v>
      </c>
      <c r="D51" s="20">
        <f>'5.pielikuma 2.tabula'!C11</f>
        <v>-91.577975000000009</v>
      </c>
      <c r="E51" s="20">
        <f>'5.pielikuma 2.tabula'!D11</f>
        <v>109.005</v>
      </c>
      <c r="F51" s="20">
        <f>'5.pielikuma 2.tabula'!E11</f>
        <v>75.471710489999936</v>
      </c>
      <c r="G51" s="20">
        <f>'5.pielikuma 2.tabula'!F11</f>
        <v>109.721</v>
      </c>
      <c r="H51" s="22">
        <f>'5.pielikuma 2.tabula'!G11</f>
        <v>96.425858182729485</v>
      </c>
      <c r="I51" s="30">
        <f>'5.pielikuma 2.tabula'!H11</f>
        <v>62.987703112369495</v>
      </c>
      <c r="J51" s="22">
        <f>'5.pielikuma 2.tabula'!I11</f>
        <v>62.987703112369495</v>
      </c>
      <c r="K51" s="30">
        <f>'5.pielikuma 2.tabula'!J11</f>
        <v>4.9355340462956612</v>
      </c>
      <c r="L51" s="35">
        <f>'5.pielikuma 2.tabula'!K11</f>
        <v>4.9355340462956612</v>
      </c>
      <c r="M51" s="21">
        <f>'5.pielikuma 2.tabula'!L11</f>
        <v>-63.906430338086409</v>
      </c>
      <c r="N51" s="22">
        <f>'5.pielikuma 2.tabula'!M11</f>
        <v>-63.906430338086409</v>
      </c>
      <c r="O51" s="30">
        <f>'5.pielikuma 2.tabula'!N11</f>
        <v>236.93914158286958</v>
      </c>
      <c r="P51" s="68">
        <f>'5.pielikuma 2.tabula'!O11</f>
        <v>236.93914158286958</v>
      </c>
      <c r="Q51" s="200" t="s">
        <v>81</v>
      </c>
      <c r="U51" s="21">
        <v>-262.03913632927527</v>
      </c>
      <c r="V51" s="20">
        <v>-101.15487172796392</v>
      </c>
      <c r="W51" s="20">
        <v>24.749000000000038</v>
      </c>
      <c r="X51" s="20">
        <v>68.103952075700079</v>
      </c>
      <c r="Y51" s="22">
        <v>105.18632765356531</v>
      </c>
      <c r="Z51" s="30">
        <v>82.443402937103812</v>
      </c>
      <c r="AA51" s="22">
        <v>82.443402937103812</v>
      </c>
      <c r="AB51" s="20">
        <v>-110.85776448358367</v>
      </c>
      <c r="AC51" s="22">
        <v>-110.85776448358367</v>
      </c>
      <c r="AD51" s="30">
        <v>-27.501671119795642</v>
      </c>
      <c r="AE51" s="35">
        <v>-27.501671119795642</v>
      </c>
      <c r="AF51" s="21">
        <v>-92.424695979950627</v>
      </c>
      <c r="AG51" s="22">
        <v>-92.424695979950627</v>
      </c>
    </row>
    <row r="52" spans="1:33" ht="32.25" customHeight="1" thickBot="1">
      <c r="A52" s="241" t="s">
        <v>415</v>
      </c>
      <c r="B52" s="242" t="s">
        <v>241</v>
      </c>
      <c r="C52" s="243" t="s">
        <v>7</v>
      </c>
      <c r="D52" s="244">
        <f>D48-((D47-D45)-D49-D50-D51)</f>
        <v>6621.046629950758</v>
      </c>
      <c r="E52" s="244">
        <f t="shared" ref="E52:G52" si="34">E48-((E47-E45)-E49-E50-E51)</f>
        <v>7117.0576212586957</v>
      </c>
      <c r="F52" s="244">
        <f t="shared" si="34"/>
        <v>7405.6117179668672</v>
      </c>
      <c r="G52" s="244">
        <f t="shared" si="34"/>
        <v>7481.2668483916541</v>
      </c>
      <c r="H52" s="245">
        <f t="shared" ref="H52" si="35">H48-((H47-H45)-H49-H50-H51)</f>
        <v>8582.8590105009043</v>
      </c>
      <c r="I52" s="246">
        <f t="shared" ref="I52" si="36">I48-((I47-I45)-I49-I50-I51)</f>
        <v>9191.8963689666634</v>
      </c>
      <c r="J52" s="245">
        <f t="shared" ref="J52" si="37">J48-((J47-J45)-J49-J50-J51)</f>
        <v>9191.8963689666634</v>
      </c>
      <c r="K52" s="246">
        <f t="shared" ref="K52" si="38">K48-((K47-K45)-K49-K50-K51)</f>
        <v>9557.6265380779314</v>
      </c>
      <c r="L52" s="247">
        <f t="shared" ref="L52" si="39">L48-((L47-L45)-L49-L50-L51)</f>
        <v>9557.6265380779369</v>
      </c>
      <c r="M52" s="304">
        <f t="shared" ref="M52:O52" si="40">M48-((M47-M45)-M49-M50-M51)</f>
        <v>9868.8338248139698</v>
      </c>
      <c r="N52" s="245">
        <f t="shared" ref="N52:P52" si="41">N48-((N47-N45)-N49-N50-N51)</f>
        <v>9868.8847125335597</v>
      </c>
      <c r="O52" s="246">
        <f t="shared" si="40"/>
        <v>10351.694979449341</v>
      </c>
      <c r="P52" s="248">
        <f t="shared" si="41"/>
        <v>10351.748739527839</v>
      </c>
      <c r="Q52" s="249" t="s">
        <v>156</v>
      </c>
      <c r="U52" s="243" t="s">
        <v>7</v>
      </c>
      <c r="V52" s="244">
        <v>6661.8603598885393</v>
      </c>
      <c r="W52" s="244">
        <v>7127.3565398971805</v>
      </c>
      <c r="X52" s="244">
        <v>7503.9971281681219</v>
      </c>
      <c r="Y52" s="245">
        <v>7435.4416330888544</v>
      </c>
      <c r="Z52" s="246">
        <v>8693.1134232347267</v>
      </c>
      <c r="AA52" s="245">
        <v>8665.6868146398483</v>
      </c>
      <c r="AB52" s="244">
        <v>9138.895810893946</v>
      </c>
      <c r="AC52" s="245">
        <v>8997.3037884369878</v>
      </c>
      <c r="AD52" s="246">
        <v>9701.7364938490991</v>
      </c>
      <c r="AE52" s="247">
        <v>9116.2076793247288</v>
      </c>
      <c r="AF52" s="304">
        <v>9728.6967222999137</v>
      </c>
      <c r="AG52" s="245">
        <v>9359.6569243597423</v>
      </c>
    </row>
    <row r="53" spans="1:33" ht="26.25">
      <c r="A53" s="27" t="s">
        <v>13</v>
      </c>
      <c r="B53" s="16"/>
      <c r="C53" s="16"/>
      <c r="D53" s="16"/>
      <c r="E53" s="16"/>
      <c r="F53" s="16"/>
      <c r="Q53" s="28" t="s">
        <v>14</v>
      </c>
      <c r="U53" s="16"/>
      <c r="V53" s="16"/>
      <c r="W53" s="16"/>
      <c r="X53" s="16"/>
    </row>
  </sheetData>
  <dataConsolidate/>
  <pageMargins left="0.55118110236220474" right="0.55118110236220474" top="0.98425196850393704" bottom="0.98425196850393704" header="0.31496062992125984" footer="0.31496062992125984"/>
  <pageSetup scale="40" orientation="landscape" r:id="rId1"/>
  <headerFooter>
    <oddHeader>&amp;L&amp;"Times New Roman,Обычный"Fiskālās disciplīnas padomes starpziņojums par SP 2018./21.
Fiscal discipline surveillance interim report on SP 2018/21&amp;R5. pielikums
Annex 5</oddHeader>
  </headerFooter>
  <ignoredErrors>
    <ignoredError sqref="A47:A51 A8:A9 A35 A41" numberStoredAsText="1"/>
    <ignoredError sqref="J13:O13 L14:O14 I40:I41 K40:K41 M40:M41 O40:O4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zoomScale="70" zoomScaleNormal="70" zoomScalePageLayoutView="55" workbookViewId="0">
      <selection activeCell="A5" sqref="A5"/>
    </sheetView>
  </sheetViews>
  <sheetFormatPr defaultColWidth="9.140625" defaultRowHeight="15"/>
  <cols>
    <col min="1" max="1" width="30.7109375" style="14" customWidth="1"/>
    <col min="2" max="2" width="53.28515625" style="14" customWidth="1"/>
    <col min="3" max="4" width="12.42578125" style="14" hidden="1" customWidth="1"/>
    <col min="5" max="8" width="12.42578125" style="14" customWidth="1"/>
    <col min="9" max="9" width="53.28515625" style="14" customWidth="1"/>
    <col min="10" max="11" width="9.140625" style="14"/>
    <col min="12" max="15" width="12.42578125" style="14" hidden="1" customWidth="1"/>
    <col min="16" max="16384" width="9.140625" style="14"/>
  </cols>
  <sheetData>
    <row r="1" spans="1:15" ht="15.75">
      <c r="A1" s="13" t="s">
        <v>103</v>
      </c>
      <c r="B1" s="13"/>
      <c r="C1" s="13"/>
      <c r="D1" s="13"/>
      <c r="E1" s="13"/>
      <c r="F1" s="13"/>
      <c r="G1" s="13"/>
      <c r="H1" s="13"/>
      <c r="I1" s="15" t="s">
        <v>333</v>
      </c>
      <c r="L1" s="13"/>
      <c r="M1" s="13"/>
      <c r="N1" s="13"/>
      <c r="O1" s="13"/>
    </row>
    <row r="2" spans="1:15" ht="15.75">
      <c r="A2" s="13" t="s">
        <v>104</v>
      </c>
      <c r="B2" s="13"/>
      <c r="C2" s="13"/>
      <c r="D2" s="13"/>
      <c r="E2" s="13"/>
      <c r="F2" s="13"/>
      <c r="G2" s="13"/>
      <c r="H2" s="13"/>
      <c r="I2" s="15" t="s">
        <v>334</v>
      </c>
      <c r="L2" s="13"/>
      <c r="M2" s="13"/>
      <c r="N2" s="13"/>
      <c r="O2" s="13"/>
    </row>
    <row r="3" spans="1:15" customFormat="1" ht="15.75">
      <c r="A3" s="17" t="s">
        <v>2</v>
      </c>
      <c r="B3" s="13"/>
      <c r="C3" s="17"/>
      <c r="D3" s="17"/>
      <c r="E3" s="17"/>
      <c r="F3" s="17"/>
      <c r="G3" s="17"/>
      <c r="H3" s="17"/>
      <c r="L3" s="17"/>
      <c r="M3" s="17"/>
      <c r="N3" s="17"/>
      <c r="O3" s="17"/>
    </row>
    <row r="4" spans="1:15" customFormat="1" ht="15.75">
      <c r="A4" s="17" t="s">
        <v>3</v>
      </c>
      <c r="B4" s="13"/>
      <c r="C4" s="17"/>
      <c r="D4" s="17"/>
      <c r="E4" s="17"/>
      <c r="F4" s="17"/>
      <c r="G4" s="17"/>
      <c r="H4" s="17"/>
      <c r="L4" s="17"/>
      <c r="M4" s="17"/>
      <c r="N4" s="17"/>
      <c r="O4" s="17"/>
    </row>
    <row r="5" spans="1:15" ht="6.75" customHeight="1" thickBot="1"/>
    <row r="6" spans="1:15">
      <c r="A6" s="56" t="s">
        <v>155</v>
      </c>
      <c r="B6" s="54" t="s">
        <v>153</v>
      </c>
      <c r="C6" s="128">
        <v>2018</v>
      </c>
      <c r="D6" s="6"/>
      <c r="E6" s="128">
        <v>2019</v>
      </c>
      <c r="F6" s="75"/>
      <c r="G6" s="129">
        <v>2020</v>
      </c>
      <c r="H6" s="75"/>
      <c r="I6" s="6"/>
      <c r="L6" s="325">
        <v>2018</v>
      </c>
      <c r="M6" s="326"/>
      <c r="N6" s="325">
        <v>2019</v>
      </c>
      <c r="O6" s="327"/>
    </row>
    <row r="7" spans="1:15" ht="45">
      <c r="A7" s="57"/>
      <c r="B7" s="55"/>
      <c r="C7" s="4" t="s">
        <v>283</v>
      </c>
      <c r="D7" s="4" t="s">
        <v>284</v>
      </c>
      <c r="E7" s="359" t="s">
        <v>425</v>
      </c>
      <c r="F7" s="4" t="s">
        <v>426</v>
      </c>
      <c r="G7" s="108" t="s">
        <v>425</v>
      </c>
      <c r="H7" s="4" t="s">
        <v>426</v>
      </c>
      <c r="I7" s="6"/>
      <c r="L7" s="108" t="s">
        <v>283</v>
      </c>
      <c r="M7" s="5" t="s">
        <v>284</v>
      </c>
      <c r="N7" s="108" t="s">
        <v>283</v>
      </c>
      <c r="O7" s="5" t="s">
        <v>284</v>
      </c>
    </row>
    <row r="8" spans="1:15" ht="30">
      <c r="A8" s="42" t="s">
        <v>226</v>
      </c>
      <c r="B8" s="76" t="s">
        <v>211</v>
      </c>
      <c r="C8" s="121">
        <v>7240.3262430000004</v>
      </c>
      <c r="D8" s="121">
        <v>7240.3262430000004</v>
      </c>
      <c r="E8" s="367">
        <v>7895.1682659999997</v>
      </c>
      <c r="F8" s="117">
        <f>E8</f>
        <v>7895.1682659999997</v>
      </c>
      <c r="G8" s="118">
        <v>8327.8737610000007</v>
      </c>
      <c r="H8" s="117">
        <v>8327.8737610000007</v>
      </c>
      <c r="I8" s="73" t="s">
        <v>244</v>
      </c>
      <c r="L8" s="131">
        <v>7240.3262430000004</v>
      </c>
      <c r="M8" s="121">
        <v>7240.3262430000004</v>
      </c>
      <c r="N8" s="118">
        <v>7409.3698039999999</v>
      </c>
      <c r="O8" s="328">
        <v>7409.3698039999999</v>
      </c>
    </row>
    <row r="9" spans="1:15" ht="30">
      <c r="A9" s="43" t="s">
        <v>252</v>
      </c>
      <c r="B9" s="77" t="s">
        <v>212</v>
      </c>
      <c r="C9" s="222">
        <f t="shared" ref="C9:H9" si="0">C10+C16+C21+C24+C23+C26</f>
        <v>-120.26112599999999</v>
      </c>
      <c r="D9" s="222">
        <f t="shared" si="0"/>
        <v>-111.158097</v>
      </c>
      <c r="E9" s="222">
        <f t="shared" si="0"/>
        <v>4.9981720000000029</v>
      </c>
      <c r="F9" s="222">
        <f t="shared" si="0"/>
        <v>4.9981720000000029</v>
      </c>
      <c r="G9" s="224">
        <f t="shared" si="0"/>
        <v>-7.3061759999999998</v>
      </c>
      <c r="H9" s="222">
        <f t="shared" si="0"/>
        <v>-7.3061759999999998</v>
      </c>
      <c r="I9" s="71" t="s">
        <v>105</v>
      </c>
      <c r="L9" s="224">
        <f>L10+L16+L21+L24+L23+L26</f>
        <v>-120.26112599999999</v>
      </c>
      <c r="M9" s="222">
        <f>M10+M16+M21+M24+M23+M26</f>
        <v>-111.158097</v>
      </c>
      <c r="N9" s="224">
        <f>N10+N16+N21+N24+N23+N26</f>
        <v>37.928772999999993</v>
      </c>
      <c r="O9" s="329">
        <f>O10+O16+O21+O24+O23+O26</f>
        <v>73.600860999999995</v>
      </c>
    </row>
    <row r="10" spans="1:15" ht="30">
      <c r="A10" s="43" t="s">
        <v>299</v>
      </c>
      <c r="B10" s="78" t="s">
        <v>106</v>
      </c>
      <c r="C10" s="114">
        <f t="shared" ref="C10:H10" si="1">C11+C12+C13+C14+C15</f>
        <v>10.279211999999998</v>
      </c>
      <c r="D10" s="114">
        <f t="shared" si="1"/>
        <v>16.082241</v>
      </c>
      <c r="E10" s="114">
        <f t="shared" si="1"/>
        <v>0.48905999999999999</v>
      </c>
      <c r="F10" s="114">
        <f t="shared" si="1"/>
        <v>0.48905999999999999</v>
      </c>
      <c r="G10" s="130">
        <f t="shared" si="1"/>
        <v>0.48905999999999999</v>
      </c>
      <c r="H10" s="114">
        <f t="shared" si="1"/>
        <v>0.48905999999999999</v>
      </c>
      <c r="I10" s="73" t="s">
        <v>107</v>
      </c>
      <c r="L10" s="130">
        <f>L11+L12+L13+L14+L15</f>
        <v>10.279211999999998</v>
      </c>
      <c r="M10" s="114">
        <f>M11+M12+M13+M14+M15</f>
        <v>16.082241</v>
      </c>
      <c r="N10" s="130">
        <f>N11+N12+N13+N14+N15</f>
        <v>11.150974999999999</v>
      </c>
      <c r="O10" s="330">
        <f>O11+O12+O13+O14+O15</f>
        <v>28.823063000000001</v>
      </c>
    </row>
    <row r="11" spans="1:15" ht="30">
      <c r="A11" s="41" t="s">
        <v>220</v>
      </c>
      <c r="B11" s="79" t="s">
        <v>108</v>
      </c>
      <c r="C11" s="115">
        <v>4.9718479999999996</v>
      </c>
      <c r="D11" s="115">
        <v>-2.893033</v>
      </c>
      <c r="E11" s="115">
        <v>0</v>
      </c>
      <c r="F11" s="115">
        <v>0</v>
      </c>
      <c r="G11" s="131">
        <v>0</v>
      </c>
      <c r="H11" s="115">
        <v>0</v>
      </c>
      <c r="I11" s="72" t="s">
        <v>109</v>
      </c>
      <c r="L11" s="131">
        <v>4.9718479999999996</v>
      </c>
      <c r="M11" s="115">
        <v>-2.893033</v>
      </c>
      <c r="N11" s="131">
        <v>4.1339670000000002</v>
      </c>
      <c r="O11" s="331">
        <v>-3.7309139999999998</v>
      </c>
    </row>
    <row r="12" spans="1:15" ht="30">
      <c r="A12" s="42" t="s">
        <v>221</v>
      </c>
      <c r="B12" s="79" t="s">
        <v>110</v>
      </c>
      <c r="C12" s="115">
        <v>5.223147</v>
      </c>
      <c r="D12" s="115">
        <v>5.6199159999999999</v>
      </c>
      <c r="E12" s="115">
        <v>0</v>
      </c>
      <c r="F12" s="115">
        <v>0</v>
      </c>
      <c r="G12" s="131">
        <v>0</v>
      </c>
      <c r="H12" s="115">
        <v>0</v>
      </c>
      <c r="I12" s="72" t="s">
        <v>111</v>
      </c>
      <c r="L12" s="131">
        <v>5.223147</v>
      </c>
      <c r="M12" s="115">
        <v>5.6199159999999999</v>
      </c>
      <c r="N12" s="131">
        <v>6.9927330000000003</v>
      </c>
      <c r="O12" s="331">
        <v>7.4483829999999998</v>
      </c>
    </row>
    <row r="13" spans="1:15" ht="30">
      <c r="A13" s="42" t="s">
        <v>222</v>
      </c>
      <c r="B13" s="79" t="s">
        <v>112</v>
      </c>
      <c r="C13" s="115">
        <v>-0.14346500000000001</v>
      </c>
      <c r="D13" s="115">
        <v>13.127675999999999</v>
      </c>
      <c r="E13" s="115">
        <v>0</v>
      </c>
      <c r="F13" s="115">
        <v>0</v>
      </c>
      <c r="G13" s="131">
        <v>0</v>
      </c>
      <c r="H13" s="115">
        <v>0</v>
      </c>
      <c r="I13" s="72" t="s">
        <v>113</v>
      </c>
      <c r="L13" s="131">
        <v>-0.14346500000000001</v>
      </c>
      <c r="M13" s="115">
        <v>13.127675999999999</v>
      </c>
      <c r="N13" s="131">
        <v>-4.8780999999999998E-2</v>
      </c>
      <c r="O13" s="331">
        <v>25.032537999999999</v>
      </c>
    </row>
    <row r="14" spans="1:15" ht="45">
      <c r="A14" s="41" t="s">
        <v>223</v>
      </c>
      <c r="B14" s="79" t="s">
        <v>297</v>
      </c>
      <c r="C14" s="115">
        <v>0.227682</v>
      </c>
      <c r="D14" s="115">
        <v>0.227682</v>
      </c>
      <c r="E14" s="115">
        <v>0</v>
      </c>
      <c r="F14" s="115">
        <v>0</v>
      </c>
      <c r="G14" s="131">
        <v>0</v>
      </c>
      <c r="H14" s="115">
        <v>0</v>
      </c>
      <c r="I14" s="72" t="s">
        <v>296</v>
      </c>
      <c r="L14" s="131">
        <v>0.227682</v>
      </c>
      <c r="M14" s="115">
        <v>0.227682</v>
      </c>
      <c r="N14" s="131">
        <v>7.3055999999999996E-2</v>
      </c>
      <c r="O14" s="331">
        <v>7.3055999999999996E-2</v>
      </c>
    </row>
    <row r="15" spans="1:15" ht="30">
      <c r="A15" s="41" t="s">
        <v>298</v>
      </c>
      <c r="B15" s="79" t="s">
        <v>114</v>
      </c>
      <c r="C15" s="115">
        <v>0</v>
      </c>
      <c r="D15" s="115">
        <v>0</v>
      </c>
      <c r="E15" s="115">
        <v>0.48905999999999999</v>
      </c>
      <c r="F15" s="115">
        <v>0.48905999999999999</v>
      </c>
      <c r="G15" s="131">
        <v>0.48905999999999999</v>
      </c>
      <c r="H15" s="115">
        <v>0.48905999999999999</v>
      </c>
      <c r="I15" s="72" t="s">
        <v>115</v>
      </c>
      <c r="L15" s="131">
        <v>0</v>
      </c>
      <c r="M15" s="115">
        <v>0</v>
      </c>
      <c r="N15" s="131">
        <v>0</v>
      </c>
      <c r="O15" s="331">
        <v>0</v>
      </c>
    </row>
    <row r="16" spans="1:15" ht="48" customHeight="1">
      <c r="A16" s="42" t="s">
        <v>251</v>
      </c>
      <c r="B16" s="78" t="s">
        <v>116</v>
      </c>
      <c r="C16" s="114">
        <f t="shared" ref="C16:H16" si="2">C17+C18+C19+C20</f>
        <v>61.513705999999999</v>
      </c>
      <c r="D16" s="114">
        <f t="shared" si="2"/>
        <v>64.813705999999996</v>
      </c>
      <c r="E16" s="114">
        <f t="shared" ref="E16:F16" si="3">E17+E18+E19+E20</f>
        <v>-22.147585999999997</v>
      </c>
      <c r="F16" s="114">
        <f t="shared" si="3"/>
        <v>-22.147585999999997</v>
      </c>
      <c r="G16" s="130">
        <f t="shared" si="2"/>
        <v>-13.425338</v>
      </c>
      <c r="H16" s="114">
        <f t="shared" si="2"/>
        <v>-13.425338</v>
      </c>
      <c r="I16" s="73" t="s">
        <v>117</v>
      </c>
      <c r="L16" s="130">
        <f t="shared" ref="L16:O16" si="4">L17+L18+L19+L20</f>
        <v>61.513705999999999</v>
      </c>
      <c r="M16" s="114">
        <f t="shared" si="4"/>
        <v>64.813705999999996</v>
      </c>
      <c r="N16" s="130">
        <f t="shared" si="4"/>
        <v>78.658823999999996</v>
      </c>
      <c r="O16" s="330">
        <f t="shared" si="4"/>
        <v>96.658823999999996</v>
      </c>
    </row>
    <row r="17" spans="1:15" ht="30">
      <c r="A17" s="41" t="s">
        <v>26</v>
      </c>
      <c r="B17" s="79" t="s">
        <v>215</v>
      </c>
      <c r="C17" s="115">
        <v>53.860556000000003</v>
      </c>
      <c r="D17" s="115">
        <v>57.160556</v>
      </c>
      <c r="E17" s="115">
        <v>-9.8179719999999993</v>
      </c>
      <c r="F17" s="115">
        <v>-9.8179719999999993</v>
      </c>
      <c r="G17" s="131">
        <v>-10.149538</v>
      </c>
      <c r="H17" s="115">
        <v>-10.149538</v>
      </c>
      <c r="I17" s="72" t="s">
        <v>245</v>
      </c>
      <c r="L17" s="131">
        <v>53.860556000000003</v>
      </c>
      <c r="M17" s="115">
        <v>57.160556</v>
      </c>
      <c r="N17" s="131">
        <v>56.819209999999998</v>
      </c>
      <c r="O17" s="331">
        <v>74.819209999999998</v>
      </c>
    </row>
    <row r="18" spans="1:15" ht="30">
      <c r="A18" s="41" t="s">
        <v>27</v>
      </c>
      <c r="B18" s="79" t="s">
        <v>216</v>
      </c>
      <c r="C18" s="115">
        <v>-1.970172</v>
      </c>
      <c r="D18" s="115">
        <v>-1.970172</v>
      </c>
      <c r="E18" s="115">
        <v>-3.0779359999999998</v>
      </c>
      <c r="F18" s="115">
        <v>-3.0779359999999998</v>
      </c>
      <c r="G18" s="131">
        <v>-3.1695060000000002</v>
      </c>
      <c r="H18" s="115">
        <v>-3.1695060000000002</v>
      </c>
      <c r="I18" s="72" t="s">
        <v>246</v>
      </c>
      <c r="L18" s="131">
        <v>-1.970172</v>
      </c>
      <c r="M18" s="115">
        <v>-1.970172</v>
      </c>
      <c r="N18" s="131">
        <v>-0.23674500000000001</v>
      </c>
      <c r="O18" s="331">
        <v>-0.23674500000000001</v>
      </c>
    </row>
    <row r="19" spans="1:15" ht="30">
      <c r="A19" s="41" t="s">
        <v>213</v>
      </c>
      <c r="B19" s="79" t="s">
        <v>217</v>
      </c>
      <c r="C19" s="115">
        <v>4.4944119999999996</v>
      </c>
      <c r="D19" s="115">
        <v>4.4944119999999996</v>
      </c>
      <c r="E19" s="115">
        <v>2.9676999999999999E-2</v>
      </c>
      <c r="F19" s="115">
        <v>2.9676999999999999E-2</v>
      </c>
      <c r="G19" s="131">
        <v>-1.9154000000000001E-2</v>
      </c>
      <c r="H19" s="115">
        <v>-1.9154000000000001E-2</v>
      </c>
      <c r="I19" s="72" t="s">
        <v>247</v>
      </c>
      <c r="L19" s="131">
        <v>4.4944119999999996</v>
      </c>
      <c r="M19" s="115">
        <v>4.4944119999999996</v>
      </c>
      <c r="N19" s="131">
        <v>7.3095730000000003</v>
      </c>
      <c r="O19" s="331">
        <v>7.3095730000000003</v>
      </c>
    </row>
    <row r="20" spans="1:15" ht="45">
      <c r="A20" s="41" t="s">
        <v>214</v>
      </c>
      <c r="B20" s="79" t="s">
        <v>218</v>
      </c>
      <c r="C20" s="115">
        <v>5.1289100000000003</v>
      </c>
      <c r="D20" s="115">
        <v>5.1289100000000003</v>
      </c>
      <c r="E20" s="115">
        <v>-9.2813549999999996</v>
      </c>
      <c r="F20" s="115">
        <v>-9.2813549999999996</v>
      </c>
      <c r="G20" s="131">
        <v>-8.7139999999999995E-2</v>
      </c>
      <c r="H20" s="115">
        <v>-8.7139999999999995E-2</v>
      </c>
      <c r="I20" s="72" t="s">
        <v>248</v>
      </c>
      <c r="L20" s="131">
        <v>5.1289100000000003</v>
      </c>
      <c r="M20" s="115">
        <v>5.1289100000000003</v>
      </c>
      <c r="N20" s="131">
        <v>14.766786</v>
      </c>
      <c r="O20" s="331">
        <v>14.766786</v>
      </c>
    </row>
    <row r="21" spans="1:15" ht="62.25" customHeight="1">
      <c r="A21" s="42" t="s">
        <v>91</v>
      </c>
      <c r="B21" s="78" t="s">
        <v>118</v>
      </c>
      <c r="C21" s="121">
        <v>10.457470000000001</v>
      </c>
      <c r="D21" s="121">
        <f>C21</f>
        <v>10.457470000000001</v>
      </c>
      <c r="E21" s="115">
        <v>8.4944570000000006</v>
      </c>
      <c r="F21" s="115">
        <f>E21</f>
        <v>8.4944570000000006</v>
      </c>
      <c r="G21" s="131">
        <v>8.3873519999999999</v>
      </c>
      <c r="H21" s="115">
        <f>G21</f>
        <v>8.3873519999999999</v>
      </c>
      <c r="I21" s="73" t="s">
        <v>119</v>
      </c>
      <c r="L21" s="131">
        <v>10.457470000000001</v>
      </c>
      <c r="M21" s="122">
        <f>L21</f>
        <v>10.457470000000001</v>
      </c>
      <c r="N21" s="131">
        <v>1.330643</v>
      </c>
      <c r="O21" s="331">
        <f>N21</f>
        <v>1.330643</v>
      </c>
    </row>
    <row r="22" spans="1:15" ht="75" hidden="1">
      <c r="A22" s="42" t="s">
        <v>92</v>
      </c>
      <c r="B22" s="78" t="s">
        <v>120</v>
      </c>
      <c r="C22" s="81">
        <v>0</v>
      </c>
      <c r="D22" s="78">
        <v>0</v>
      </c>
      <c r="E22" s="81">
        <v>0</v>
      </c>
      <c r="F22" s="81">
        <v>0</v>
      </c>
      <c r="G22" s="120">
        <v>0</v>
      </c>
      <c r="H22" s="81">
        <v>0</v>
      </c>
      <c r="I22" s="73" t="s">
        <v>121</v>
      </c>
      <c r="L22" s="120">
        <v>0</v>
      </c>
      <c r="M22" s="123">
        <v>0</v>
      </c>
      <c r="N22" s="120">
        <v>0</v>
      </c>
      <c r="O22" s="332">
        <v>0</v>
      </c>
    </row>
    <row r="23" spans="1:15" ht="30">
      <c r="A23" s="42" t="s">
        <v>50</v>
      </c>
      <c r="B23" s="78" t="s">
        <v>122</v>
      </c>
      <c r="C23" s="124">
        <v>0</v>
      </c>
      <c r="D23" s="124">
        <v>0</v>
      </c>
      <c r="E23" s="81">
        <v>0</v>
      </c>
      <c r="F23" s="81">
        <v>0</v>
      </c>
      <c r="G23" s="120">
        <v>0</v>
      </c>
      <c r="H23" s="81">
        <v>0</v>
      </c>
      <c r="I23" s="73" t="s">
        <v>123</v>
      </c>
      <c r="L23" s="333">
        <v>0</v>
      </c>
      <c r="M23" s="290">
        <v>0</v>
      </c>
      <c r="N23" s="120">
        <v>0</v>
      </c>
      <c r="O23" s="332">
        <v>0</v>
      </c>
    </row>
    <row r="24" spans="1:15" ht="45">
      <c r="A24" s="42" t="s">
        <v>93</v>
      </c>
      <c r="B24" s="78" t="s">
        <v>124</v>
      </c>
      <c r="C24" s="121">
        <v>-197.189967</v>
      </c>
      <c r="D24" s="121">
        <f>C24</f>
        <v>-197.189967</v>
      </c>
      <c r="E24" s="115">
        <v>17.648993000000001</v>
      </c>
      <c r="F24" s="115">
        <f>E24</f>
        <v>17.648993000000001</v>
      </c>
      <c r="G24" s="131">
        <v>-4.9981179999999998</v>
      </c>
      <c r="H24" s="115">
        <f>G24</f>
        <v>-4.9981179999999998</v>
      </c>
      <c r="I24" s="73" t="s">
        <v>125</v>
      </c>
      <c r="L24" s="131">
        <v>-197.189967</v>
      </c>
      <c r="M24" s="122">
        <f>L24</f>
        <v>-197.189967</v>
      </c>
      <c r="N24" s="131">
        <v>-54.650075000000001</v>
      </c>
      <c r="O24" s="331">
        <f>N24</f>
        <v>-54.650075000000001</v>
      </c>
    </row>
    <row r="25" spans="1:15" ht="30" hidden="1">
      <c r="A25" s="42" t="s">
        <v>219</v>
      </c>
      <c r="B25" s="78" t="s">
        <v>126</v>
      </c>
      <c r="C25" s="81">
        <v>0</v>
      </c>
      <c r="D25" s="78">
        <v>0</v>
      </c>
      <c r="E25" s="81">
        <v>0</v>
      </c>
      <c r="F25" s="81">
        <v>0</v>
      </c>
      <c r="G25" s="120">
        <v>0</v>
      </c>
      <c r="H25" s="81">
        <v>0</v>
      </c>
      <c r="I25" s="73" t="s">
        <v>127</v>
      </c>
      <c r="L25" s="120">
        <v>0</v>
      </c>
      <c r="M25" s="123">
        <v>0</v>
      </c>
      <c r="N25" s="120">
        <v>0</v>
      </c>
      <c r="O25" s="332">
        <v>0</v>
      </c>
    </row>
    <row r="26" spans="1:15" ht="30">
      <c r="A26" s="42" t="s">
        <v>58</v>
      </c>
      <c r="B26" s="78" t="s">
        <v>128</v>
      </c>
      <c r="C26" s="121">
        <v>-5.3215469999999998</v>
      </c>
      <c r="D26" s="368">
        <f>C26</f>
        <v>-5.3215469999999998</v>
      </c>
      <c r="E26" s="113">
        <v>0.51324800000000004</v>
      </c>
      <c r="F26" s="113">
        <f>E26</f>
        <v>0.51324800000000004</v>
      </c>
      <c r="G26" s="132">
        <v>2.2408679999999999</v>
      </c>
      <c r="H26" s="113">
        <f>G26</f>
        <v>2.2408679999999999</v>
      </c>
      <c r="I26" s="73" t="s">
        <v>129</v>
      </c>
      <c r="L26" s="131">
        <v>-5.3215469999999998</v>
      </c>
      <c r="M26" s="116">
        <f>L26</f>
        <v>-5.3215469999999998</v>
      </c>
      <c r="N26" s="132">
        <v>1.4384060000000001</v>
      </c>
      <c r="O26" s="334">
        <f>N26</f>
        <v>1.4384060000000001</v>
      </c>
    </row>
    <row r="27" spans="1:15" ht="61.5" hidden="1" customHeight="1">
      <c r="A27" s="42" t="s">
        <v>224</v>
      </c>
      <c r="B27" s="76" t="s">
        <v>130</v>
      </c>
      <c r="C27" s="81">
        <v>0</v>
      </c>
      <c r="D27" s="78">
        <v>0</v>
      </c>
      <c r="E27" s="81">
        <v>0</v>
      </c>
      <c r="F27" s="81">
        <v>0</v>
      </c>
      <c r="G27" s="120">
        <v>0</v>
      </c>
      <c r="H27" s="81">
        <v>0</v>
      </c>
      <c r="I27" s="73" t="s">
        <v>131</v>
      </c>
      <c r="L27" s="120">
        <v>0</v>
      </c>
      <c r="M27" s="123">
        <v>0</v>
      </c>
      <c r="N27" s="120">
        <v>0</v>
      </c>
      <c r="O27" s="332">
        <v>0</v>
      </c>
    </row>
    <row r="28" spans="1:15" ht="104.25" hidden="1" customHeight="1">
      <c r="A28" s="42" t="s">
        <v>225</v>
      </c>
      <c r="B28" s="48" t="s">
        <v>132</v>
      </c>
      <c r="C28" s="81">
        <v>0</v>
      </c>
      <c r="D28" s="78">
        <v>0</v>
      </c>
      <c r="E28" s="81">
        <v>0</v>
      </c>
      <c r="F28" s="81">
        <v>0</v>
      </c>
      <c r="G28" s="120">
        <v>0</v>
      </c>
      <c r="H28" s="81">
        <v>0</v>
      </c>
      <c r="I28" s="73" t="s">
        <v>133</v>
      </c>
      <c r="L28" s="120">
        <v>0</v>
      </c>
      <c r="M28" s="123">
        <v>0</v>
      </c>
      <c r="N28" s="120">
        <v>0</v>
      </c>
      <c r="O28" s="332">
        <v>0</v>
      </c>
    </row>
    <row r="29" spans="1:15" ht="5.25" customHeight="1">
      <c r="A29" s="41"/>
      <c r="B29" s="49"/>
      <c r="C29" s="223"/>
      <c r="D29" s="223"/>
      <c r="E29" s="74"/>
      <c r="F29" s="74"/>
      <c r="G29" s="109"/>
      <c r="H29" s="74"/>
      <c r="I29" s="74"/>
      <c r="L29" s="335"/>
      <c r="M29" s="223"/>
      <c r="N29" s="109"/>
      <c r="O29" s="336"/>
    </row>
    <row r="30" spans="1:15" ht="45">
      <c r="A30" s="42" t="s">
        <v>62</v>
      </c>
      <c r="B30" s="76" t="s">
        <v>227</v>
      </c>
      <c r="C30" s="115">
        <v>1347.6141230000001</v>
      </c>
      <c r="D30" s="115">
        <v>1347.6141230000001</v>
      </c>
      <c r="E30" s="367">
        <v>1220.6491940000001</v>
      </c>
      <c r="F30" s="115">
        <f>E30</f>
        <v>1220.6491940000001</v>
      </c>
      <c r="G30" s="118">
        <v>1306.846029</v>
      </c>
      <c r="H30" s="115">
        <f>G30</f>
        <v>1306.846029</v>
      </c>
      <c r="I30" s="73" t="s">
        <v>249</v>
      </c>
      <c r="L30" s="131">
        <v>1347.6141230000001</v>
      </c>
      <c r="M30" s="115">
        <v>1347.6141230000001</v>
      </c>
      <c r="N30" s="118">
        <v>1346.2966240000001</v>
      </c>
      <c r="O30" s="331">
        <f>N30</f>
        <v>1346.2966240000001</v>
      </c>
    </row>
    <row r="31" spans="1:15" ht="32.25" customHeight="1">
      <c r="A31" s="42" t="s">
        <v>63</v>
      </c>
      <c r="B31" s="76" t="s">
        <v>228</v>
      </c>
      <c r="C31" s="115">
        <v>254.144882</v>
      </c>
      <c r="D31" s="115">
        <v>254.144882</v>
      </c>
      <c r="E31" s="367">
        <v>239.87668400000001</v>
      </c>
      <c r="F31" s="115">
        <f>E31</f>
        <v>239.87668400000001</v>
      </c>
      <c r="G31" s="118">
        <v>274.87668400000001</v>
      </c>
      <c r="H31" s="115">
        <f>G31</f>
        <v>274.87668400000001</v>
      </c>
      <c r="I31" s="73" t="s">
        <v>250</v>
      </c>
      <c r="L31" s="131">
        <v>254.144882</v>
      </c>
      <c r="M31" s="115">
        <v>254.144882</v>
      </c>
      <c r="N31" s="118">
        <v>259.87668400000001</v>
      </c>
      <c r="O31" s="331">
        <f>N31</f>
        <v>259.87668400000001</v>
      </c>
    </row>
    <row r="32" spans="1:15" ht="5.25" customHeight="1">
      <c r="A32" s="41"/>
      <c r="B32" s="49"/>
      <c r="C32" s="74"/>
      <c r="D32" s="74"/>
      <c r="E32" s="74"/>
      <c r="F32" s="74"/>
      <c r="G32" s="109"/>
      <c r="H32" s="74"/>
      <c r="I32" s="74"/>
      <c r="L32" s="109"/>
      <c r="M32" s="74"/>
      <c r="N32" s="109"/>
      <c r="O32" s="336"/>
    </row>
    <row r="33" spans="1:15" ht="29.25" thickBot="1">
      <c r="A33" s="63" t="s">
        <v>229</v>
      </c>
      <c r="B33" s="80" t="s">
        <v>160</v>
      </c>
      <c r="C33" s="119">
        <f t="shared" ref="C33:H33" si="5">C8+C9+C30+C31</f>
        <v>8721.824122</v>
      </c>
      <c r="D33" s="119">
        <f t="shared" si="5"/>
        <v>8730.9271509999999</v>
      </c>
      <c r="E33" s="119">
        <f t="shared" si="5"/>
        <v>9360.6923160000006</v>
      </c>
      <c r="F33" s="119">
        <f t="shared" si="5"/>
        <v>9360.6923160000006</v>
      </c>
      <c r="G33" s="133">
        <f t="shared" si="5"/>
        <v>9902.2902980000017</v>
      </c>
      <c r="H33" s="119">
        <f t="shared" si="5"/>
        <v>9902.2902980000017</v>
      </c>
      <c r="I33" s="58" t="s">
        <v>271</v>
      </c>
      <c r="L33" s="337">
        <f>L8+L9+L30+L31</f>
        <v>8721.824122</v>
      </c>
      <c r="M33" s="338">
        <f>M8+M9+M30+M31</f>
        <v>8730.9271509999999</v>
      </c>
      <c r="N33" s="337">
        <f>N8+N9+N30+N31</f>
        <v>9053.4718850000008</v>
      </c>
      <c r="O33" s="339">
        <f>O8+O9+O30+O31</f>
        <v>9089.1439730000002</v>
      </c>
    </row>
    <row r="34" spans="1:15" ht="25.5">
      <c r="A34" s="50" t="s">
        <v>13</v>
      </c>
      <c r="B34" s="50"/>
      <c r="C34" s="50"/>
      <c r="D34" s="50"/>
      <c r="E34" s="50"/>
      <c r="F34" s="50"/>
      <c r="G34" s="50"/>
      <c r="H34" s="50"/>
      <c r="I34" s="51" t="s">
        <v>14</v>
      </c>
      <c r="L34" s="50"/>
      <c r="M34" s="50"/>
      <c r="N34" s="50"/>
      <c r="O34" s="50"/>
    </row>
    <row r="35" spans="1:15">
      <c r="B35" s="52"/>
      <c r="C35" s="52"/>
      <c r="D35" s="52"/>
      <c r="E35" s="52"/>
      <c r="F35" s="52"/>
      <c r="G35" s="52"/>
      <c r="H35" s="52"/>
      <c r="L35" s="52"/>
      <c r="M35" s="52"/>
      <c r="N35" s="52"/>
      <c r="O35" s="52"/>
    </row>
  </sheetData>
  <pageMargins left="0.55118110236220474" right="0.55118110236220474" top="0.98425196850393704" bottom="0.98425196850393704" header="0.31496062992125984" footer="0.31496062992125984"/>
  <pageSetup scale="50" orientation="portrait" r:id="rId1"/>
  <headerFooter>
    <oddHeader>&amp;L&amp;"Times New Roman,Обычный"Fiskālās disciplīnas padomes starpziņojums par SP 2018./21.
Fiscal discipline surveillance interim report on SP 2018/21&amp;R&amp;"Times New Roman,Обычный"5. pielikums
Annex 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showGridLines="0" zoomScaleNormal="100" workbookViewId="0">
      <selection activeCell="A5" sqref="A5"/>
    </sheetView>
  </sheetViews>
  <sheetFormatPr defaultRowHeight="15"/>
  <cols>
    <col min="1" max="1" width="28.85546875" customWidth="1"/>
    <col min="2" max="2" width="30.85546875" customWidth="1"/>
    <col min="3" max="7" width="13" hidden="1" customWidth="1"/>
    <col min="8" max="9" width="13" customWidth="1"/>
    <col min="10" max="11" width="13.7109375" customWidth="1"/>
    <col min="12" max="12" width="30.85546875" customWidth="1"/>
  </cols>
  <sheetData>
    <row r="1" spans="1:14" ht="15.75">
      <c r="A1" s="13" t="s">
        <v>307</v>
      </c>
      <c r="B1" s="13"/>
      <c r="C1" s="13"/>
      <c r="D1" s="13"/>
      <c r="E1" s="13"/>
      <c r="F1" s="13"/>
      <c r="G1" s="13"/>
      <c r="H1" s="13"/>
      <c r="I1" s="13"/>
      <c r="J1" s="13"/>
      <c r="K1" s="13"/>
      <c r="L1" s="15" t="s">
        <v>335</v>
      </c>
    </row>
    <row r="2" spans="1:14" ht="15.75">
      <c r="A2" s="13" t="s">
        <v>320</v>
      </c>
      <c r="B2" s="13"/>
      <c r="C2" s="13"/>
      <c r="D2" s="13"/>
      <c r="E2" s="13"/>
      <c r="F2" s="13"/>
      <c r="G2" s="13"/>
      <c r="H2" s="13"/>
      <c r="I2" s="13"/>
      <c r="J2" s="13"/>
      <c r="K2" s="13"/>
      <c r="L2" s="15" t="s">
        <v>336</v>
      </c>
    </row>
    <row r="3" spans="1:14" s="18" customFormat="1" ht="12.75">
      <c r="A3" s="17" t="s">
        <v>321</v>
      </c>
      <c r="B3" s="17"/>
      <c r="C3" s="17"/>
      <c r="D3" s="17"/>
      <c r="E3" s="17"/>
      <c r="F3" s="17"/>
      <c r="G3" s="17"/>
      <c r="H3" s="17"/>
      <c r="I3" s="17"/>
      <c r="J3" s="17"/>
      <c r="K3" s="17"/>
    </row>
    <row r="4" spans="1:14" s="18" customFormat="1" ht="12.75">
      <c r="A4" s="17" t="s">
        <v>322</v>
      </c>
      <c r="B4" s="17"/>
      <c r="C4" s="17"/>
      <c r="D4" s="17"/>
      <c r="E4" s="17"/>
      <c r="F4" s="17"/>
      <c r="G4" s="17"/>
      <c r="H4" s="17"/>
      <c r="I4" s="17"/>
      <c r="J4" s="17"/>
      <c r="K4" s="17"/>
    </row>
    <row r="5" spans="1:14" ht="8.25" customHeight="1">
      <c r="B5" s="14"/>
      <c r="C5" s="14"/>
      <c r="D5" s="14"/>
      <c r="E5" s="14"/>
      <c r="F5" s="14"/>
      <c r="G5" s="14"/>
      <c r="H5" s="14"/>
      <c r="I5" s="14"/>
      <c r="J5" s="14"/>
      <c r="K5" s="14"/>
    </row>
    <row r="6" spans="1:14">
      <c r="A6" s="100" t="s">
        <v>155</v>
      </c>
      <c r="B6" s="97" t="s">
        <v>153</v>
      </c>
      <c r="C6" s="1">
        <v>2013</v>
      </c>
      <c r="D6" s="1">
        <v>2014</v>
      </c>
      <c r="E6" s="1">
        <v>2015</v>
      </c>
      <c r="F6" s="1">
        <v>2016</v>
      </c>
      <c r="G6" s="1">
        <v>2017</v>
      </c>
      <c r="H6" s="1">
        <v>2018</v>
      </c>
      <c r="I6" s="1">
        <v>2019</v>
      </c>
      <c r="J6" s="1">
        <v>2020</v>
      </c>
      <c r="K6" s="1">
        <v>2021</v>
      </c>
      <c r="L6" s="267" t="s">
        <v>154</v>
      </c>
    </row>
    <row r="7" spans="1:14" ht="30">
      <c r="A7" s="102" t="s">
        <v>22</v>
      </c>
      <c r="B7" s="268" t="s">
        <v>323</v>
      </c>
      <c r="C7" s="99">
        <v>-0.5</v>
      </c>
      <c r="D7" s="99">
        <v>-0.5</v>
      </c>
      <c r="E7" s="99">
        <v>-0.5</v>
      </c>
      <c r="F7" s="240">
        <v>-0.5</v>
      </c>
      <c r="G7" s="240">
        <v>-0.5</v>
      </c>
      <c r="H7" s="240">
        <v>-0.5</v>
      </c>
      <c r="I7" s="240">
        <v>-0.5</v>
      </c>
      <c r="J7" s="240">
        <v>-0.5</v>
      </c>
      <c r="K7" s="240">
        <v>-0.5</v>
      </c>
      <c r="L7" s="268" t="s">
        <v>324</v>
      </c>
      <c r="M7" s="87"/>
      <c r="N7" s="87"/>
    </row>
    <row r="8" spans="1:14" ht="45">
      <c r="A8" s="102" t="s">
        <v>25</v>
      </c>
      <c r="B8" s="268" t="s">
        <v>202</v>
      </c>
      <c r="C8" s="99">
        <v>-1.3</v>
      </c>
      <c r="D8" s="99">
        <v>-1</v>
      </c>
      <c r="E8" s="99">
        <v>-1</v>
      </c>
      <c r="F8" s="240">
        <v>-0.9</v>
      </c>
      <c r="G8" s="240">
        <v>-1.2</v>
      </c>
      <c r="H8" s="240">
        <v>-1.19</v>
      </c>
      <c r="I8" s="240">
        <v>-0.83113734615576951</v>
      </c>
      <c r="J8" s="240">
        <v>-0.42875634217479591</v>
      </c>
      <c r="K8" s="240">
        <v>-0.5</v>
      </c>
      <c r="L8" s="268" t="s">
        <v>325</v>
      </c>
      <c r="M8" s="87"/>
      <c r="N8" s="87"/>
    </row>
    <row r="9" spans="1:14" ht="45" hidden="1">
      <c r="A9" s="102" t="s">
        <v>91</v>
      </c>
      <c r="B9" s="268" t="s">
        <v>326</v>
      </c>
      <c r="C9" s="99">
        <v>-0.73552323399051323</v>
      </c>
      <c r="D9" s="99">
        <v>-0.86269391371599768</v>
      </c>
      <c r="E9" s="99">
        <v>-1.2218603048199457</v>
      </c>
      <c r="F9" s="240">
        <v>-8.2231900242482114E-2</v>
      </c>
      <c r="G9" s="240" t="s">
        <v>7</v>
      </c>
      <c r="H9" s="240" t="s">
        <v>7</v>
      </c>
      <c r="I9" s="240" t="s">
        <v>7</v>
      </c>
      <c r="J9" s="240" t="s">
        <v>7</v>
      </c>
      <c r="K9" s="240" t="s">
        <v>7</v>
      </c>
      <c r="L9" s="268" t="s">
        <v>200</v>
      </c>
      <c r="M9" s="87"/>
      <c r="N9" s="87"/>
    </row>
    <row r="10" spans="1:14" s="16" customFormat="1" ht="28.5" customHeight="1">
      <c r="A10" s="106" t="s">
        <v>13</v>
      </c>
      <c r="B10" s="27"/>
      <c r="C10" s="27"/>
      <c r="D10" s="27"/>
      <c r="E10" s="27"/>
      <c r="F10" s="27"/>
      <c r="G10" s="27"/>
      <c r="H10" s="27"/>
      <c r="I10" s="27"/>
      <c r="J10" s="27"/>
      <c r="K10" s="27"/>
      <c r="L10" s="28" t="s">
        <v>14</v>
      </c>
    </row>
  </sheetData>
  <pageMargins left="0.55118110236220474" right="0.55118110236220474" top="0.98425196850393704" bottom="0.98425196850393704" header="0.31496062992125984" footer="0.31496062992125984"/>
  <pageSetup scale="47" orientation="portrait" r:id="rId1"/>
  <headerFooter>
    <oddHeader>&amp;L&amp;"Times New Roman,Обычный"Fiskālās disciplīnas padomes starpziņojums par SP 2018./21.
Fiscal discipline surveillance interim report on SP 2018/21&amp;R&amp;"Times New Roman,Обычный"5. pielikums
Annex 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115" zoomScaleNormal="100" zoomScaleSheetLayoutView="115" workbookViewId="0">
      <selection activeCell="A2" sqref="A2"/>
    </sheetView>
  </sheetViews>
  <sheetFormatPr defaultRowHeight="15"/>
  <cols>
    <col min="1" max="1" width="9.140625" style="14"/>
    <col min="2" max="2" width="0" style="14" hidden="1" customWidth="1"/>
    <col min="3" max="16384" width="9.140625" style="14"/>
  </cols>
  <sheetData>
    <row r="1" spans="1:7">
      <c r="A1" s="14" t="s">
        <v>416</v>
      </c>
    </row>
    <row r="2" spans="1:7">
      <c r="B2" s="14">
        <v>2016</v>
      </c>
      <c r="C2" s="14">
        <v>2017</v>
      </c>
      <c r="D2" s="14">
        <v>2018</v>
      </c>
      <c r="E2" s="14">
        <v>2019</v>
      </c>
      <c r="F2" s="14">
        <v>2020</v>
      </c>
    </row>
    <row r="3" spans="1:7">
      <c r="A3" s="14" t="s">
        <v>417</v>
      </c>
      <c r="C3" s="369">
        <f>C16-C9</f>
        <v>4.4434308784057297E-2</v>
      </c>
      <c r="D3" s="369">
        <f>D16-D9</f>
        <v>-0.36301791910719117</v>
      </c>
      <c r="E3" s="369">
        <f>E16-E9</f>
        <v>0.22436156952556452</v>
      </c>
      <c r="F3" s="369">
        <f>F16-F9</f>
        <v>0.11763552196172444</v>
      </c>
    </row>
    <row r="4" spans="1:7">
      <c r="A4" s="14" t="s">
        <v>418</v>
      </c>
      <c r="C4" s="369">
        <f t="shared" ref="C4:F5" si="0">C17-C10</f>
        <v>0.27875316031568703</v>
      </c>
      <c r="D4" s="369">
        <f t="shared" si="0"/>
        <v>0.31246023632169573</v>
      </c>
      <c r="E4" s="369">
        <f t="shared" si="0"/>
        <v>8.1607359018115389E-2</v>
      </c>
      <c r="F4" s="369">
        <f t="shared" si="0"/>
        <v>-5.028113581658572E-2</v>
      </c>
    </row>
    <row r="5" spans="1:7">
      <c r="A5" s="14" t="s">
        <v>424</v>
      </c>
      <c r="C5" s="369">
        <f t="shared" si="0"/>
        <v>0</v>
      </c>
      <c r="D5" s="369">
        <f t="shared" si="0"/>
        <v>0.7</v>
      </c>
      <c r="E5" s="369">
        <f t="shared" si="0"/>
        <v>0</v>
      </c>
      <c r="F5" s="369">
        <f t="shared" si="0"/>
        <v>0</v>
      </c>
    </row>
    <row r="8" spans="1:7">
      <c r="A8" s="14" t="s">
        <v>420</v>
      </c>
    </row>
    <row r="9" spans="1:7">
      <c r="A9" s="14" t="s">
        <v>417</v>
      </c>
      <c r="B9" s="14">
        <v>0.2</v>
      </c>
      <c r="C9" s="14">
        <v>-0.7</v>
      </c>
      <c r="D9" s="369">
        <v>-1</v>
      </c>
      <c r="E9" s="369">
        <v>-1</v>
      </c>
      <c r="F9" s="14">
        <v>-0.5</v>
      </c>
    </row>
    <row r="10" spans="1:7">
      <c r="A10" s="14" t="s">
        <v>418</v>
      </c>
      <c r="B10" s="14">
        <v>-0.2</v>
      </c>
      <c r="C10" s="14">
        <v>-0.1</v>
      </c>
      <c r="D10" s="14">
        <v>0.1</v>
      </c>
      <c r="E10" s="14">
        <v>0.3</v>
      </c>
      <c r="F10" s="14">
        <v>0.3</v>
      </c>
    </row>
    <row r="11" spans="1:7">
      <c r="A11" s="14" t="s">
        <v>419</v>
      </c>
      <c r="D11" s="14">
        <v>-0.7</v>
      </c>
      <c r="E11" s="14">
        <v>-0.5</v>
      </c>
      <c r="F11" s="14">
        <v>-0.3</v>
      </c>
    </row>
    <row r="15" spans="1:7">
      <c r="A15" s="14" t="s">
        <v>421</v>
      </c>
    </row>
    <row r="16" spans="1:7">
      <c r="A16" s="14" t="s">
        <v>417</v>
      </c>
      <c r="C16" s="369">
        <v>-0.65556569121594266</v>
      </c>
      <c r="D16" s="369">
        <v>-1.3630179191071912</v>
      </c>
      <c r="E16" s="369">
        <v>-0.77563843047443548</v>
      </c>
      <c r="F16" s="369">
        <v>-0.38236447803827556</v>
      </c>
      <c r="G16" s="369">
        <v>-0.50000000000000133</v>
      </c>
    </row>
    <row r="17" spans="1:7">
      <c r="A17" s="14" t="s">
        <v>418</v>
      </c>
      <c r="B17" s="369">
        <v>-0.24906027911834089</v>
      </c>
      <c r="C17" s="369">
        <v>0.17875316031568703</v>
      </c>
      <c r="D17" s="369">
        <v>0.41246023632169571</v>
      </c>
      <c r="E17" s="369">
        <v>0.38160735901811538</v>
      </c>
      <c r="F17" s="369">
        <v>0.24971886418341427</v>
      </c>
      <c r="G17" s="369">
        <v>0.11720873433548774</v>
      </c>
    </row>
    <row r="18" spans="1:7">
      <c r="A18" s="14" t="s">
        <v>419</v>
      </c>
      <c r="D18" s="14">
        <v>0</v>
      </c>
      <c r="E18" s="14">
        <v>-0.5</v>
      </c>
      <c r="F18" s="14">
        <v>-0.3</v>
      </c>
    </row>
  </sheetData>
  <pageMargins left="0.7" right="0.7" top="0.75" bottom="0.75" header="0.3" footer="0.3"/>
  <pageSetup orientation="landscape" verticalDpi="0" r:id="rId1"/>
  <headerFooter>
    <oddHeader>&amp;LFiskālās disciplīnas padomes starpziņojums par SP 2018./21.
Fiscal discipline surveillance interim report on SP 2018/21&amp;R5. pielikums
Annex 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zoomScaleNormal="85" zoomScaleSheetLayoutView="100" workbookViewId="0"/>
  </sheetViews>
  <sheetFormatPr defaultRowHeight="15"/>
  <sheetData>
    <row r="1" spans="1:11">
      <c r="B1" t="s">
        <v>159</v>
      </c>
      <c r="I1" t="s">
        <v>158</v>
      </c>
    </row>
    <row r="2" spans="1:11">
      <c r="B2">
        <v>2018</v>
      </c>
      <c r="C2">
        <v>2019</v>
      </c>
      <c r="D2">
        <v>2020</v>
      </c>
      <c r="I2">
        <v>2018</v>
      </c>
      <c r="J2">
        <v>2019</v>
      </c>
      <c r="K2">
        <v>2020</v>
      </c>
    </row>
    <row r="3" spans="1:11">
      <c r="A3" t="s">
        <v>276</v>
      </c>
      <c r="B3" s="134">
        <f>'5.pielikuma 1.tabula'!H23</f>
        <v>8906.8429094056446</v>
      </c>
      <c r="C3" s="134">
        <f>'5.pielikuma 1.tabula'!J23</f>
        <v>9360.6923160000006</v>
      </c>
      <c r="D3" s="134">
        <f>'5.pielikuma 1.tabula'!N23</f>
        <v>10047.953197635628</v>
      </c>
      <c r="H3" t="s">
        <v>274</v>
      </c>
      <c r="I3" s="134">
        <f>'5.pielikuma 1.tabula'!H23</f>
        <v>8906.8429094056446</v>
      </c>
      <c r="J3" s="134">
        <f>'5.pielikuma 1.tabula'!J23</f>
        <v>9360.6923160000006</v>
      </c>
      <c r="K3" s="134">
        <f>'5.pielikuma 1.tabula'!N23</f>
        <v>10047.953197635628</v>
      </c>
    </row>
    <row r="4" spans="1:11">
      <c r="A4" t="s">
        <v>277</v>
      </c>
      <c r="B4" s="134">
        <f>'5.pielikuma 1.tabula'!I23</f>
        <v>8906.8429094056446</v>
      </c>
      <c r="C4" s="134">
        <f>'5.pielikuma 1.tabula'!K23</f>
        <v>9360.6923160000006</v>
      </c>
      <c r="D4" s="134">
        <f>'5.pielikuma 1.tabula'!O23</f>
        <v>10047.953197635628</v>
      </c>
      <c r="H4" t="s">
        <v>275</v>
      </c>
      <c r="I4" s="134">
        <f>'5.pielikuma 1.tabula'!I23</f>
        <v>8906.8429094056446</v>
      </c>
      <c r="J4" s="134">
        <f>'5.pielikuma 1.tabula'!K23</f>
        <v>9360.6923160000006</v>
      </c>
      <c r="K4" s="134">
        <f>'5.pielikuma 1.tabula'!O23</f>
        <v>10047.953197635628</v>
      </c>
    </row>
    <row r="40" hidden="1"/>
  </sheetData>
  <pageMargins left="0.70866141732283472" right="0.70866141732283472" top="0.74803149606299213" bottom="0.74803149606299213" header="0.31496062992125984" footer="0.31496062992125984"/>
  <pageSetup paperSize="9" scale="68" orientation="portrait" r:id="rId1"/>
  <headerFooter>
    <oddHeader>&amp;LFiskālās disciplīnas padomes starpziņojums par SP 2018./21.
Fiscal discipline surveillance interim report on SP 2018/21&amp;R5. pielikums
Annex 5</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view="pageBreakPreview" zoomScaleNormal="100" zoomScaleSheetLayoutView="100" workbookViewId="0">
      <selection activeCell="A4" sqref="A4"/>
    </sheetView>
  </sheetViews>
  <sheetFormatPr defaultColWidth="9.140625" defaultRowHeight="15"/>
  <cols>
    <col min="1" max="1" width="28.85546875" style="8" customWidth="1"/>
    <col min="2" max="16384" width="9.140625" style="8"/>
  </cols>
  <sheetData>
    <row r="1" spans="1:20">
      <c r="A1" s="374" t="s">
        <v>401</v>
      </c>
      <c r="B1" s="375">
        <v>2007</v>
      </c>
      <c r="C1" s="375">
        <v>2008</v>
      </c>
      <c r="D1" s="375">
        <v>2009</v>
      </c>
      <c r="E1" s="375">
        <v>2010</v>
      </c>
      <c r="F1" s="375">
        <v>2011</v>
      </c>
      <c r="G1" s="375">
        <v>2012</v>
      </c>
      <c r="H1" s="375">
        <v>2013</v>
      </c>
      <c r="I1" s="375">
        <v>2014</v>
      </c>
      <c r="J1" s="375">
        <v>2015</v>
      </c>
      <c r="K1" s="375">
        <v>2016</v>
      </c>
      <c r="L1" s="375">
        <v>2017</v>
      </c>
      <c r="M1" s="375">
        <v>2018</v>
      </c>
      <c r="N1" s="375">
        <v>2019</v>
      </c>
      <c r="O1" s="375">
        <v>2020</v>
      </c>
      <c r="P1" s="375">
        <v>2021</v>
      </c>
      <c r="Q1" s="375">
        <v>2022</v>
      </c>
      <c r="R1" s="375">
        <v>2023</v>
      </c>
      <c r="S1" s="375">
        <v>2024</v>
      </c>
      <c r="T1" s="10">
        <v>2025</v>
      </c>
    </row>
    <row r="2" spans="1:20">
      <c r="A2" s="11" t="s">
        <v>9</v>
      </c>
      <c r="B2" s="376">
        <v>3.8542568401399535</v>
      </c>
      <c r="C2" s="376">
        <v>2.6060532837544059</v>
      </c>
      <c r="D2" s="376">
        <v>-1.5403684449900652</v>
      </c>
      <c r="E2" s="376">
        <v>-1.7342876358195838</v>
      </c>
      <c r="F2" s="376">
        <v>-0.30806956724346435</v>
      </c>
      <c r="G2" s="376">
        <v>1.2898112159920601</v>
      </c>
      <c r="H2" s="376">
        <v>2.0600289096318392</v>
      </c>
      <c r="I2" s="376">
        <v>2.3702155421599969</v>
      </c>
      <c r="J2" s="376">
        <v>2.8936092464009562</v>
      </c>
      <c r="K2" s="376">
        <v>2.5400000000000063</v>
      </c>
      <c r="L2" s="376">
        <v>3.3499999000000003</v>
      </c>
      <c r="M2" s="376">
        <v>3.4000000000000057</v>
      </c>
      <c r="N2" s="376">
        <v>3.4499899999999855</v>
      </c>
      <c r="O2" s="376">
        <v>3.3499999900000148</v>
      </c>
      <c r="P2" s="376">
        <v>3.25</v>
      </c>
      <c r="Q2" s="376">
        <v>3</v>
      </c>
      <c r="R2" s="376">
        <v>3</v>
      </c>
      <c r="S2" s="376">
        <v>2.8400000000000034</v>
      </c>
      <c r="T2" s="9">
        <v>2.7999999999999972</v>
      </c>
    </row>
    <row r="3" spans="1:20">
      <c r="A3" s="11" t="s">
        <v>8</v>
      </c>
      <c r="B3" s="377"/>
      <c r="C3" s="377"/>
      <c r="D3" s="377"/>
      <c r="E3" s="377"/>
      <c r="F3" s="96"/>
      <c r="G3" s="378">
        <f t="shared" ref="G3" si="0">AVERAGE(B2:K2)</f>
        <v>1.4031249390026104</v>
      </c>
      <c r="H3" s="378">
        <f t="shared" ref="H3" si="1">AVERAGE(C2:L2)</f>
        <v>1.352699244988615</v>
      </c>
      <c r="I3" s="378">
        <f t="shared" ref="I3" si="2">AVERAGE(D2:M2)</f>
        <v>1.4320939166131752</v>
      </c>
      <c r="J3" s="378">
        <f t="shared" ref="J3" si="3">AVERAGE(E2:N2)</f>
        <v>1.9311297611121803</v>
      </c>
      <c r="K3" s="378">
        <f t="shared" ref="K3" si="4">AVERAGE(F2:O2)</f>
        <v>2.4395585236941399</v>
      </c>
      <c r="L3" s="378">
        <f t="shared" ref="L3" si="5">AVERAGE(G2:P2)</f>
        <v>2.7953654804184866</v>
      </c>
      <c r="M3" s="378">
        <f t="shared" ref="M3" si="6">AVERAGE(H2:Q2)</f>
        <v>2.9663843588192806</v>
      </c>
      <c r="N3" s="378">
        <f t="shared" ref="N3" si="7">AVERAGE(I2:R2)</f>
        <v>3.0603814678560965</v>
      </c>
      <c r="O3" s="378">
        <f t="shared" ref="O3:P3" si="8">AVERAGE(J2:S2)</f>
        <v>3.1073599136400971</v>
      </c>
      <c r="P3" s="378">
        <f t="shared" si="8"/>
        <v>3.0979989890000015</v>
      </c>
      <c r="Q3" s="96"/>
      <c r="R3" s="96"/>
      <c r="S3" s="96"/>
      <c r="T3" s="95"/>
    </row>
    <row r="4" spans="1:20">
      <c r="A4" s="377"/>
      <c r="B4" s="377"/>
      <c r="C4" s="377"/>
      <c r="D4" s="377"/>
      <c r="E4" s="377"/>
      <c r="F4" s="377"/>
      <c r="G4" s="377"/>
      <c r="H4" s="377"/>
      <c r="I4" s="377"/>
      <c r="J4" s="377"/>
      <c r="K4" s="377"/>
      <c r="L4" s="377"/>
      <c r="M4" s="377"/>
      <c r="N4" s="377"/>
      <c r="O4" s="377"/>
      <c r="P4" s="377"/>
      <c r="Q4" s="377"/>
      <c r="R4" s="377"/>
      <c r="S4" s="377"/>
    </row>
    <row r="5" spans="1:20">
      <c r="A5" s="377"/>
      <c r="B5" s="377"/>
      <c r="C5" s="377"/>
      <c r="D5" s="377"/>
      <c r="E5" s="377"/>
      <c r="F5" s="377"/>
      <c r="G5" s="377"/>
      <c r="H5" s="377"/>
      <c r="I5" s="377"/>
      <c r="J5" s="377"/>
      <c r="K5" s="377"/>
      <c r="L5" s="377"/>
      <c r="M5" s="377"/>
      <c r="N5" s="377"/>
      <c r="O5" s="377"/>
      <c r="P5" s="377"/>
      <c r="Q5" s="377"/>
      <c r="R5" s="377"/>
      <c r="S5" s="377"/>
    </row>
    <row r="6" spans="1:20">
      <c r="A6" s="379" t="s">
        <v>293</v>
      </c>
      <c r="B6" s="375">
        <v>2007</v>
      </c>
      <c r="C6" s="375">
        <v>2008</v>
      </c>
      <c r="D6" s="375">
        <v>2009</v>
      </c>
      <c r="E6" s="375">
        <v>2010</v>
      </c>
      <c r="F6" s="375">
        <v>2011</v>
      </c>
      <c r="G6" s="375">
        <v>2012</v>
      </c>
      <c r="H6" s="375">
        <v>2013</v>
      </c>
      <c r="I6" s="375">
        <v>2014</v>
      </c>
      <c r="J6" s="375">
        <v>2015</v>
      </c>
      <c r="K6" s="375">
        <v>2016</v>
      </c>
      <c r="L6" s="375">
        <v>2017</v>
      </c>
      <c r="M6" s="375">
        <v>2018</v>
      </c>
      <c r="N6" s="375">
        <v>2019</v>
      </c>
      <c r="O6" s="375">
        <v>2020</v>
      </c>
      <c r="P6" s="375">
        <v>2021</v>
      </c>
      <c r="Q6" s="375">
        <v>2022</v>
      </c>
      <c r="R6" s="375">
        <v>2023</v>
      </c>
      <c r="S6" s="375">
        <v>2024</v>
      </c>
    </row>
    <row r="7" spans="1:20">
      <c r="A7" s="11" t="s">
        <v>9</v>
      </c>
      <c r="B7" s="380">
        <v>6.7352498081265866</v>
      </c>
      <c r="C7" s="380">
        <v>2.3599903339270867</v>
      </c>
      <c r="D7" s="380">
        <v>-4.0307813927161762</v>
      </c>
      <c r="E7" s="380">
        <v>-4.3020190425376299</v>
      </c>
      <c r="F7" s="380">
        <v>-0.29631415759783231</v>
      </c>
      <c r="G7" s="380">
        <v>2.7667553929022759</v>
      </c>
      <c r="H7" s="380">
        <v>2.0229895777725826</v>
      </c>
      <c r="I7" s="380">
        <v>2.0657791169786721</v>
      </c>
      <c r="J7" s="380">
        <v>2.8041665468972132</v>
      </c>
      <c r="K7" s="380">
        <v>2.2236974627000361</v>
      </c>
      <c r="L7" s="380">
        <v>2.9582259525443133</v>
      </c>
      <c r="M7" s="380">
        <v>3.0302924233692963</v>
      </c>
      <c r="N7" s="380">
        <v>3.0238933897524634</v>
      </c>
      <c r="O7" s="380">
        <v>2.9860446032904608</v>
      </c>
      <c r="P7" s="380">
        <v>3</v>
      </c>
      <c r="Q7" s="380">
        <v>3</v>
      </c>
      <c r="R7" s="380">
        <v>3</v>
      </c>
      <c r="S7" s="380">
        <v>3</v>
      </c>
    </row>
    <row r="8" spans="1:20">
      <c r="A8" s="11" t="s">
        <v>8</v>
      </c>
      <c r="B8" s="377"/>
      <c r="C8" s="377"/>
      <c r="D8" s="377"/>
      <c r="E8" s="377"/>
      <c r="F8" s="377"/>
      <c r="G8" s="378">
        <f t="shared" ref="G8:O8" si="9">AVERAGE(B7:K7)</f>
        <v>1.2349513646452814</v>
      </c>
      <c r="H8" s="378">
        <f t="shared" si="9"/>
        <v>0.85724897908705411</v>
      </c>
      <c r="I8" s="378">
        <f t="shared" si="9"/>
        <v>0.92427918803127507</v>
      </c>
      <c r="J8" s="378">
        <f t="shared" si="9"/>
        <v>1.6297466662781388</v>
      </c>
      <c r="K8" s="378">
        <f t="shared" si="9"/>
        <v>2.3585530308609477</v>
      </c>
      <c r="L8" s="378">
        <f t="shared" si="9"/>
        <v>2.6881844466207312</v>
      </c>
      <c r="M8" s="378">
        <f t="shared" si="9"/>
        <v>2.7115089073305034</v>
      </c>
      <c r="N8" s="378">
        <f t="shared" si="9"/>
        <v>2.809209949553245</v>
      </c>
      <c r="O8" s="378">
        <f t="shared" si="9"/>
        <v>2.9026320378553785</v>
      </c>
      <c r="P8" s="377"/>
      <c r="Q8" s="377"/>
      <c r="R8" s="377"/>
      <c r="S8" s="377"/>
    </row>
    <row r="9" spans="1:20">
      <c r="A9" s="377"/>
      <c r="B9" s="377"/>
      <c r="C9" s="377"/>
      <c r="D9" s="377"/>
      <c r="E9" s="377"/>
      <c r="F9" s="377"/>
      <c r="G9" s="377"/>
      <c r="H9" s="377"/>
      <c r="I9" s="377"/>
      <c r="J9" s="377"/>
      <c r="K9" s="377"/>
      <c r="L9" s="377"/>
      <c r="M9" s="377"/>
      <c r="N9" s="377"/>
      <c r="O9" s="377"/>
      <c r="P9" s="377"/>
      <c r="Q9" s="377"/>
      <c r="R9" s="377"/>
      <c r="S9" s="377"/>
    </row>
    <row r="10" spans="1:20">
      <c r="A10" s="377"/>
      <c r="B10" s="377"/>
      <c r="C10" s="377"/>
      <c r="D10" s="377"/>
      <c r="E10" s="377"/>
      <c r="F10" s="377"/>
      <c r="G10" s="377"/>
      <c r="H10" s="377"/>
      <c r="I10" s="377"/>
      <c r="J10" s="377"/>
      <c r="K10" s="377"/>
      <c r="L10" s="377"/>
      <c r="M10" s="377"/>
      <c r="N10" s="377"/>
      <c r="O10" s="377"/>
      <c r="P10" s="377"/>
      <c r="Q10" s="377"/>
      <c r="R10" s="377"/>
      <c r="S10" s="377"/>
    </row>
    <row r="11" spans="1:20">
      <c r="A11" s="379" t="s">
        <v>294</v>
      </c>
      <c r="B11" s="375">
        <v>2007</v>
      </c>
      <c r="C11" s="375">
        <v>2008</v>
      </c>
      <c r="D11" s="375">
        <v>2009</v>
      </c>
      <c r="E11" s="375">
        <v>2010</v>
      </c>
      <c r="F11" s="375">
        <v>2011</v>
      </c>
      <c r="G11" s="375">
        <v>2012</v>
      </c>
      <c r="H11" s="375">
        <v>2013</v>
      </c>
      <c r="I11" s="375">
        <v>2014</v>
      </c>
      <c r="J11" s="375">
        <v>2015</v>
      </c>
      <c r="K11" s="375">
        <v>2016</v>
      </c>
      <c r="L11" s="375">
        <v>2017</v>
      </c>
      <c r="M11" s="375">
        <v>2018</v>
      </c>
      <c r="N11" s="375">
        <v>2019</v>
      </c>
      <c r="O11" s="375">
        <v>2020</v>
      </c>
      <c r="P11" s="375">
        <v>2021</v>
      </c>
      <c r="Q11" s="375">
        <v>2022</v>
      </c>
      <c r="R11" s="375">
        <v>2023</v>
      </c>
      <c r="S11" s="375">
        <v>2024</v>
      </c>
    </row>
    <row r="12" spans="1:20">
      <c r="A12" s="11" t="s">
        <v>9</v>
      </c>
      <c r="B12" s="380">
        <v>6.7352498081265866</v>
      </c>
      <c r="C12" s="380">
        <v>2.3599903339270867</v>
      </c>
      <c r="D12" s="380">
        <v>-4.0307813927161762</v>
      </c>
      <c r="E12" s="380">
        <v>-4.3020190425376299</v>
      </c>
      <c r="F12" s="380">
        <v>-0.29631415759783231</v>
      </c>
      <c r="G12" s="380">
        <v>2.7667553929022759</v>
      </c>
      <c r="H12" s="380">
        <v>2.0229895777725826</v>
      </c>
      <c r="I12" s="380">
        <v>2.0657791169786721</v>
      </c>
      <c r="J12" s="380">
        <v>2.8661131789274297</v>
      </c>
      <c r="K12" s="380">
        <v>2.1996188239578993</v>
      </c>
      <c r="L12" s="380">
        <v>2.8444444444444441</v>
      </c>
      <c r="M12" s="380">
        <v>3.0444444444444443</v>
      </c>
      <c r="N12" s="380">
        <v>3</v>
      </c>
      <c r="O12" s="380">
        <v>2.95</v>
      </c>
      <c r="P12" s="377">
        <v>2.8</v>
      </c>
      <c r="Q12" s="377">
        <v>2.8</v>
      </c>
      <c r="R12" s="377">
        <v>2.6</v>
      </c>
      <c r="S12" s="377">
        <v>2.6</v>
      </c>
    </row>
    <row r="13" spans="1:20">
      <c r="A13" s="11" t="s">
        <v>8</v>
      </c>
      <c r="B13" s="377"/>
      <c r="C13" s="377"/>
      <c r="D13" s="377"/>
      <c r="E13" s="377"/>
      <c r="F13" s="377"/>
      <c r="G13" s="378">
        <f t="shared" ref="G13:O13" si="10">AVERAGE(B12:K12)</f>
        <v>1.2387381639740895</v>
      </c>
      <c r="H13" s="378">
        <f t="shared" si="10"/>
        <v>0.84965762760587515</v>
      </c>
      <c r="I13" s="378">
        <f t="shared" si="10"/>
        <v>0.91810303865761111</v>
      </c>
      <c r="J13" s="378">
        <f t="shared" si="10"/>
        <v>1.6211811779292287</v>
      </c>
      <c r="K13" s="378">
        <f t="shared" si="10"/>
        <v>2.3463830821829914</v>
      </c>
      <c r="L13" s="378">
        <f t="shared" si="10"/>
        <v>2.6560144979427749</v>
      </c>
      <c r="M13" s="378">
        <f t="shared" si="10"/>
        <v>2.6593389586525471</v>
      </c>
      <c r="N13" s="378">
        <f t="shared" si="10"/>
        <v>2.7170400008752891</v>
      </c>
      <c r="O13" s="378">
        <f t="shared" si="10"/>
        <v>2.7704620891774221</v>
      </c>
      <c r="P13" s="377"/>
      <c r="Q13" s="377"/>
      <c r="R13" s="377"/>
      <c r="S13" s="377"/>
    </row>
    <row r="14" spans="1:20">
      <c r="A14" s="377"/>
      <c r="B14" s="377"/>
      <c r="C14" s="377"/>
      <c r="D14" s="377"/>
      <c r="E14" s="377"/>
      <c r="F14" s="377"/>
      <c r="G14" s="377"/>
      <c r="H14" s="377"/>
      <c r="I14" s="377"/>
      <c r="J14" s="377"/>
      <c r="K14" s="377"/>
      <c r="L14" s="377"/>
      <c r="M14" s="377"/>
      <c r="N14" s="377"/>
      <c r="O14" s="377"/>
      <c r="P14" s="377"/>
      <c r="Q14" s="377"/>
      <c r="R14" s="377"/>
      <c r="S14" s="377"/>
    </row>
    <row r="15" spans="1:20">
      <c r="A15" s="377"/>
      <c r="B15" s="377"/>
      <c r="C15" s="377"/>
      <c r="D15" s="377"/>
      <c r="E15" s="377"/>
      <c r="F15" s="377"/>
      <c r="G15" s="377"/>
      <c r="H15" s="377"/>
      <c r="I15" s="377"/>
      <c r="J15" s="377"/>
      <c r="K15" s="377"/>
      <c r="L15" s="377"/>
      <c r="M15" s="377"/>
      <c r="N15" s="377"/>
      <c r="O15" s="377"/>
      <c r="P15" s="377"/>
      <c r="Q15" s="377"/>
      <c r="R15" s="377"/>
      <c r="S15" s="377"/>
    </row>
    <row r="16" spans="1:20">
      <c r="A16" s="381" t="s">
        <v>295</v>
      </c>
      <c r="B16" s="376"/>
      <c r="C16" s="376"/>
      <c r="D16" s="376"/>
      <c r="E16" s="376"/>
      <c r="F16" s="376"/>
      <c r="G16" s="376"/>
      <c r="H16" s="376"/>
      <c r="I16" s="376"/>
      <c r="J16" s="376"/>
      <c r="K16" s="376"/>
      <c r="L16" s="376"/>
      <c r="M16" s="376"/>
      <c r="N16" s="376"/>
      <c r="O16" s="376"/>
      <c r="P16" s="376"/>
      <c r="Q16" s="376"/>
      <c r="R16" s="382"/>
      <c r="S16" s="376"/>
    </row>
    <row r="17" spans="1:19">
      <c r="A17" s="376">
        <v>18.938020000000002</v>
      </c>
      <c r="B17" s="376">
        <v>20.420870000000001</v>
      </c>
      <c r="C17" s="376">
        <v>21.21227</v>
      </c>
      <c r="D17" s="376">
        <v>20.997969999999999</v>
      </c>
      <c r="E17" s="376">
        <v>20.431930000000001</v>
      </c>
      <c r="F17" s="376">
        <v>20.179680000000001</v>
      </c>
      <c r="G17" s="376">
        <v>20.23751</v>
      </c>
      <c r="H17" s="376">
        <v>20.400069999999999</v>
      </c>
      <c r="I17" s="376">
        <v>20.704840000000001</v>
      </c>
      <c r="J17" s="376">
        <v>21.138590000000001</v>
      </c>
      <c r="K17" s="376">
        <v>21.43403</v>
      </c>
      <c r="L17" s="376">
        <v>22.077780000000001</v>
      </c>
      <c r="M17" s="376">
        <v>22.897780000000001</v>
      </c>
      <c r="N17" s="376"/>
      <c r="O17" s="376"/>
      <c r="P17" s="376"/>
      <c r="Q17" s="376"/>
      <c r="R17" s="376"/>
      <c r="S17" s="376"/>
    </row>
    <row r="18" spans="1:19">
      <c r="A18" s="11" t="s">
        <v>9</v>
      </c>
      <c r="B18" s="376">
        <f>(B17-A17)/A17*100</f>
        <v>7.8300160206821987</v>
      </c>
      <c r="C18" s="376">
        <f t="shared" ref="C18:F18" si="11">(C17-B17)/B17*100</f>
        <v>3.8754470304154491</v>
      </c>
      <c r="D18" s="376">
        <f t="shared" si="11"/>
        <v>-1.0102643422886919</v>
      </c>
      <c r="E18" s="376">
        <f t="shared" si="11"/>
        <v>-2.6956891547135151</v>
      </c>
      <c r="F18" s="376">
        <f t="shared" si="11"/>
        <v>-1.2345872367417081</v>
      </c>
      <c r="G18" s="376">
        <v>1.1793427334156448</v>
      </c>
      <c r="H18" s="376">
        <v>1.1793427334156448</v>
      </c>
      <c r="I18" s="376">
        <v>1.4198739561576579</v>
      </c>
      <c r="J18" s="376">
        <v>1.4198739561576601</v>
      </c>
      <c r="K18" s="376">
        <v>1.471380316059907</v>
      </c>
      <c r="L18" s="376">
        <v>1.9841886104857736</v>
      </c>
      <c r="M18" s="376">
        <v>2.5214587809803959</v>
      </c>
      <c r="N18" s="383">
        <v>2.5214587809803959</v>
      </c>
      <c r="O18" s="383">
        <v>2.5214587809803959</v>
      </c>
      <c r="P18" s="383">
        <v>2.5214587809803959</v>
      </c>
      <c r="Q18" s="383">
        <v>2.5214587809803959</v>
      </c>
      <c r="R18" s="383">
        <v>2.5214587809803959</v>
      </c>
      <c r="S18" s="383">
        <v>2.5214587809803959</v>
      </c>
    </row>
    <row r="19" spans="1:19">
      <c r="A19" s="11" t="s">
        <v>8</v>
      </c>
      <c r="B19" s="377"/>
      <c r="C19" s="377"/>
      <c r="D19" s="377"/>
      <c r="E19" s="377"/>
      <c r="F19" s="82"/>
      <c r="G19" s="378">
        <f t="shared" ref="G19:O19" si="12">AVERAGE(B18:K18)</f>
        <v>1.3434736012560249</v>
      </c>
      <c r="H19" s="378">
        <f t="shared" si="12"/>
        <v>0.7588908602363823</v>
      </c>
      <c r="I19" s="378">
        <f t="shared" si="12"/>
        <v>0.623492035292877</v>
      </c>
      <c r="J19" s="378">
        <f t="shared" si="12"/>
        <v>0.9766643476197856</v>
      </c>
      <c r="K19" s="378">
        <f t="shared" si="12"/>
        <v>1.4983791411891767</v>
      </c>
      <c r="L19" s="378">
        <f t="shared" si="12"/>
        <v>1.873983742961387</v>
      </c>
      <c r="M19" s="378">
        <f t="shared" si="12"/>
        <v>2.0081953477178622</v>
      </c>
      <c r="N19" s="378">
        <f t="shared" si="12"/>
        <v>2.1424069524743374</v>
      </c>
      <c r="O19" s="378">
        <f t="shared" si="12"/>
        <v>2.2525654349566109</v>
      </c>
      <c r="P19" s="82"/>
      <c r="Q19" s="82"/>
      <c r="R19" s="377"/>
      <c r="S19" s="377"/>
    </row>
    <row r="20" spans="1:19">
      <c r="A20" s="377"/>
      <c r="B20" s="377"/>
      <c r="C20" s="377"/>
      <c r="D20" s="377"/>
      <c r="E20" s="377"/>
      <c r="F20" s="377"/>
      <c r="G20" s="377"/>
      <c r="H20" s="377"/>
      <c r="I20" s="377"/>
      <c r="J20" s="377"/>
      <c r="K20" s="377"/>
      <c r="L20" s="377"/>
      <c r="M20" s="377"/>
      <c r="N20" s="377"/>
      <c r="O20" s="377"/>
      <c r="P20" s="377"/>
      <c r="Q20" s="377"/>
      <c r="R20" s="377"/>
      <c r="S20" s="377"/>
    </row>
    <row r="21" spans="1:19">
      <c r="A21" s="377"/>
      <c r="B21" s="377"/>
      <c r="C21" s="377"/>
      <c r="D21" s="377"/>
      <c r="E21" s="377"/>
      <c r="F21" s="377"/>
      <c r="G21" s="377"/>
      <c r="H21" s="377"/>
      <c r="I21" s="377"/>
      <c r="J21" s="377"/>
      <c r="K21" s="377"/>
      <c r="L21" s="377"/>
      <c r="M21" s="377"/>
      <c r="N21" s="377"/>
      <c r="O21" s="377"/>
      <c r="P21" s="377"/>
      <c r="Q21" s="377"/>
      <c r="R21" s="377"/>
      <c r="S21" s="377"/>
    </row>
    <row r="22" spans="1:19">
      <c r="A22" s="384" t="s">
        <v>5</v>
      </c>
      <c r="B22" s="375">
        <v>2007</v>
      </c>
      <c r="C22" s="375">
        <v>2008</v>
      </c>
      <c r="D22" s="375">
        <v>2009</v>
      </c>
      <c r="E22" s="375">
        <v>2010</v>
      </c>
      <c r="F22" s="375">
        <v>2011</v>
      </c>
      <c r="G22" s="375">
        <v>2012</v>
      </c>
      <c r="H22" s="375">
        <v>2013</v>
      </c>
      <c r="I22" s="375">
        <v>2014</v>
      </c>
      <c r="J22" s="375">
        <v>2015</v>
      </c>
      <c r="K22" s="375">
        <v>2016</v>
      </c>
      <c r="L22" s="375">
        <v>2017</v>
      </c>
      <c r="M22" s="375">
        <v>2018</v>
      </c>
      <c r="N22" s="375">
        <v>2019</v>
      </c>
      <c r="O22" s="375">
        <v>2020</v>
      </c>
      <c r="P22" s="375">
        <v>2021</v>
      </c>
      <c r="Q22" s="375">
        <v>2022</v>
      </c>
      <c r="R22" s="375">
        <v>2023</v>
      </c>
      <c r="S22" s="375">
        <v>2024</v>
      </c>
    </row>
    <row r="23" spans="1:19">
      <c r="A23" s="11" t="s">
        <v>9</v>
      </c>
      <c r="B23" s="378">
        <v>6.7496018582957618</v>
      </c>
      <c r="C23" s="378">
        <v>1.5737508883482798</v>
      </c>
      <c r="D23" s="378">
        <v>-4.7980024796870797</v>
      </c>
      <c r="E23" s="378">
        <v>-4.4669297665710594</v>
      </c>
      <c r="F23" s="378">
        <v>-0.2477420388503182</v>
      </c>
      <c r="G23" s="378">
        <v>3.061632805410075</v>
      </c>
      <c r="H23" s="378">
        <v>2.4351851462763419</v>
      </c>
      <c r="I23" s="378">
        <v>2.5250005473894221</v>
      </c>
      <c r="J23" s="378">
        <v>1.9898087914520746</v>
      </c>
      <c r="K23" s="378">
        <v>2.3403875560020104</v>
      </c>
      <c r="L23" s="378">
        <v>2.8188046961836521</v>
      </c>
      <c r="M23" s="378">
        <v>2.9120832897904902</v>
      </c>
      <c r="N23" s="378">
        <v>2.8131824598480959</v>
      </c>
      <c r="O23" s="378">
        <v>2.9680410996350215</v>
      </c>
      <c r="P23" s="378">
        <v>3.0000000000000027</v>
      </c>
      <c r="Q23" s="378">
        <v>3.0000000000000027</v>
      </c>
      <c r="R23" s="378">
        <v>3.0000000000000027</v>
      </c>
      <c r="S23" s="378">
        <v>3.0000000000000027</v>
      </c>
    </row>
    <row r="24" spans="1:19">
      <c r="A24" s="11" t="s">
        <v>8</v>
      </c>
      <c r="B24" s="11"/>
      <c r="C24" s="11"/>
      <c r="D24" s="11"/>
      <c r="E24" s="11"/>
      <c r="F24" s="11"/>
      <c r="G24" s="378">
        <f t="shared" ref="G24:N24" si="13">AVERAGE(B23:K23)</f>
        <v>1.1162693308065506</v>
      </c>
      <c r="H24" s="378">
        <f t="shared" si="13"/>
        <v>0.72318961459533981</v>
      </c>
      <c r="I24" s="378">
        <f t="shared" si="13"/>
        <v>0.85702285473956097</v>
      </c>
      <c r="J24" s="378">
        <f t="shared" si="13"/>
        <v>1.6181413486930787</v>
      </c>
      <c r="K24" s="378">
        <f t="shared" si="13"/>
        <v>2.3616384353136866</v>
      </c>
      <c r="L24" s="378">
        <f t="shared" si="13"/>
        <v>2.6864126391987186</v>
      </c>
      <c r="M24" s="378">
        <f t="shared" si="13"/>
        <v>2.6802493586577114</v>
      </c>
      <c r="N24" s="378">
        <f t="shared" si="13"/>
        <v>2.7367308440300779</v>
      </c>
      <c r="O24" s="378">
        <f>AVERAGE(J23:S23)</f>
        <v>2.7842307892911355</v>
      </c>
      <c r="P24" s="11"/>
      <c r="Q24" s="11"/>
      <c r="R24" s="11"/>
      <c r="S24" s="376"/>
    </row>
    <row r="25" spans="1:19">
      <c r="A25" s="377"/>
      <c r="B25" s="377"/>
      <c r="C25" s="377"/>
      <c r="D25" s="377"/>
      <c r="E25" s="377"/>
      <c r="F25" s="377"/>
      <c r="G25" s="377"/>
      <c r="H25" s="377"/>
      <c r="I25" s="377"/>
      <c r="J25" s="377"/>
      <c r="K25" s="377"/>
      <c r="L25" s="377"/>
      <c r="M25" s="377"/>
      <c r="N25" s="377"/>
      <c r="O25" s="377"/>
      <c r="P25" s="377"/>
      <c r="Q25" s="377"/>
      <c r="R25" s="377"/>
      <c r="S25" s="377"/>
    </row>
    <row r="26" spans="1:19">
      <c r="A26" s="377"/>
      <c r="B26" s="377"/>
      <c r="C26" s="377"/>
      <c r="D26" s="377"/>
      <c r="E26" s="377"/>
      <c r="F26" s="377"/>
      <c r="G26" s="377"/>
      <c r="H26" s="377"/>
      <c r="I26" s="377"/>
      <c r="J26" s="377"/>
      <c r="K26" s="377"/>
      <c r="L26" s="377"/>
      <c r="M26" s="377"/>
      <c r="N26" s="377"/>
      <c r="O26" s="377"/>
      <c r="P26" s="377"/>
      <c r="Q26" s="377"/>
      <c r="R26" s="377"/>
      <c r="S26" s="377"/>
    </row>
    <row r="27" spans="1:19">
      <c r="A27" s="384" t="s">
        <v>4</v>
      </c>
      <c r="B27" s="375">
        <v>2007</v>
      </c>
      <c r="C27" s="375">
        <v>2008</v>
      </c>
      <c r="D27" s="375">
        <v>2009</v>
      </c>
      <c r="E27" s="375">
        <v>2010</v>
      </c>
      <c r="F27" s="375">
        <v>2011</v>
      </c>
      <c r="G27" s="375">
        <v>2012</v>
      </c>
      <c r="H27" s="375">
        <v>2013</v>
      </c>
      <c r="I27" s="375">
        <v>2014</v>
      </c>
      <c r="J27" s="375">
        <v>2015</v>
      </c>
      <c r="K27" s="375">
        <v>2016</v>
      </c>
      <c r="L27" s="375">
        <v>2017</v>
      </c>
      <c r="M27" s="375">
        <v>2018</v>
      </c>
      <c r="N27" s="375">
        <v>2019</v>
      </c>
      <c r="O27" s="375">
        <v>2020</v>
      </c>
      <c r="P27" s="375">
        <v>2021</v>
      </c>
      <c r="Q27" s="375">
        <v>2022</v>
      </c>
      <c r="R27" s="375">
        <v>2023</v>
      </c>
      <c r="S27" s="377"/>
    </row>
    <row r="28" spans="1:19">
      <c r="A28" s="11" t="s">
        <v>9</v>
      </c>
      <c r="B28" s="378">
        <v>4.8447633127952416</v>
      </c>
      <c r="C28" s="378">
        <v>2.3385088756000094</v>
      </c>
      <c r="D28" s="378">
        <v>-0.34597096858841603</v>
      </c>
      <c r="E28" s="378">
        <v>-0.90329573130309981</v>
      </c>
      <c r="F28" s="378">
        <v>0.42869563494218887</v>
      </c>
      <c r="G28" s="378">
        <v>1.6586022795705979</v>
      </c>
      <c r="H28" s="378">
        <v>2.0434702454763087</v>
      </c>
      <c r="I28" s="378">
        <v>2.4477966278792174</v>
      </c>
      <c r="J28" s="378">
        <v>2.7093740423929757</v>
      </c>
      <c r="K28" s="378">
        <v>2.3872091271948115</v>
      </c>
      <c r="L28" s="378">
        <v>2.6570028178764638</v>
      </c>
      <c r="M28" s="378">
        <v>2.8070765859627533</v>
      </c>
      <c r="N28" s="378">
        <v>2.8503067751323607</v>
      </c>
      <c r="O28" s="378">
        <v>2.7966661772975465</v>
      </c>
      <c r="P28" s="378">
        <v>2.7139728413926756</v>
      </c>
      <c r="Q28" s="378">
        <v>2.617743623406743</v>
      </c>
      <c r="R28" s="378">
        <v>2.5176273852337561</v>
      </c>
      <c r="S28" s="377"/>
    </row>
    <row r="29" spans="1:19">
      <c r="A29" s="11" t="s">
        <v>8</v>
      </c>
      <c r="B29" s="11"/>
      <c r="C29" s="11"/>
      <c r="D29" s="11"/>
      <c r="E29" s="11"/>
      <c r="F29" s="11"/>
      <c r="G29" s="378">
        <f t="shared" ref="G29:N29" si="14">AVERAGE(B28:K28)</f>
        <v>1.7609153445959833</v>
      </c>
      <c r="H29" s="378">
        <f t="shared" si="14"/>
        <v>1.5421392951041057</v>
      </c>
      <c r="I29" s="378">
        <f t="shared" si="14"/>
        <v>1.5889960661403801</v>
      </c>
      <c r="J29" s="378">
        <f t="shared" si="14"/>
        <v>1.9086238405124578</v>
      </c>
      <c r="K29" s="378">
        <f t="shared" si="14"/>
        <v>2.2786200313725224</v>
      </c>
      <c r="L29" s="378">
        <f t="shared" si="14"/>
        <v>2.5071477520175707</v>
      </c>
      <c r="M29" s="378">
        <f t="shared" si="14"/>
        <v>2.6030618864011852</v>
      </c>
      <c r="N29" s="378">
        <f t="shared" si="14"/>
        <v>2.6504776003769299</v>
      </c>
      <c r="O29" s="11"/>
      <c r="P29" s="11"/>
      <c r="Q29" s="11"/>
      <c r="R29" s="11"/>
      <c r="S29" s="377"/>
    </row>
    <row r="30" spans="1:19">
      <c r="A30" s="376"/>
      <c r="B30" s="376"/>
      <c r="C30" s="376"/>
      <c r="D30" s="376"/>
      <c r="E30" s="376"/>
      <c r="F30" s="376"/>
      <c r="G30" s="376"/>
      <c r="H30" s="376"/>
      <c r="I30" s="376"/>
      <c r="J30" s="376"/>
      <c r="K30" s="376"/>
      <c r="L30" s="376"/>
      <c r="M30" s="376"/>
      <c r="N30" s="376"/>
      <c r="O30" s="376"/>
      <c r="P30" s="376"/>
      <c r="Q30" s="376"/>
      <c r="R30" s="376"/>
      <c r="S30" s="376"/>
    </row>
    <row r="39" spans="1:12">
      <c r="A39"/>
      <c r="B39"/>
      <c r="C39"/>
      <c r="D39"/>
      <c r="E39"/>
      <c r="F39"/>
      <c r="G39"/>
      <c r="H39"/>
      <c r="I39"/>
      <c r="J39"/>
      <c r="K39"/>
      <c r="L39"/>
    </row>
    <row r="40" spans="1:12">
      <c r="A40"/>
      <c r="B40"/>
      <c r="C40"/>
      <c r="D40"/>
      <c r="E40"/>
      <c r="F40"/>
      <c r="G40"/>
      <c r="H40"/>
      <c r="I40"/>
      <c r="J40"/>
      <c r="K40"/>
      <c r="L40"/>
    </row>
  </sheetData>
  <pageMargins left="0.70866141732283472" right="0.70866141732283472" top="0.74803149606299213" bottom="0.74803149606299213" header="0.31496062992125984" footer="0.31496062992125984"/>
  <pageSetup paperSize="9" scale="64" orientation="landscape" verticalDpi="0" r:id="rId1"/>
  <headerFooter>
    <oddHeader>&amp;LFiskālās disciplīnas padomes starpziņojums par SP 2018./21.
Fiscal discipline surveillance interim report on SP 2018/21&amp;R5. pielikums
Annex 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L22"/>
  <sheetViews>
    <sheetView zoomScale="70" zoomScaleNormal="70" workbookViewId="0"/>
  </sheetViews>
  <sheetFormatPr defaultRowHeight="15"/>
  <cols>
    <col min="1" max="1" width="9.140625" style="250"/>
    <col min="2" max="2" width="24.5703125" style="250" bestFit="1" customWidth="1"/>
    <col min="3" max="16384" width="9.140625" style="250"/>
  </cols>
  <sheetData>
    <row r="2" spans="2:12" ht="15.75" thickBot="1">
      <c r="C2" s="250">
        <v>2012</v>
      </c>
      <c r="D2" s="250">
        <v>2013</v>
      </c>
      <c r="E2" s="250">
        <v>2014</v>
      </c>
      <c r="F2" s="250">
        <v>2015</v>
      </c>
      <c r="G2" s="250">
        <v>2016</v>
      </c>
      <c r="H2" s="250">
        <v>2017</v>
      </c>
      <c r="I2" s="250">
        <v>2018</v>
      </c>
      <c r="J2" s="250">
        <v>2019</v>
      </c>
      <c r="K2" s="250">
        <v>2020</v>
      </c>
      <c r="L2" s="250">
        <v>2021</v>
      </c>
    </row>
    <row r="3" spans="2:12" ht="15.75" thickBot="1">
      <c r="B3" s="250" t="s">
        <v>309</v>
      </c>
      <c r="C3" s="252">
        <v>1.3034518360885881</v>
      </c>
      <c r="D3" s="253">
        <v>1.3034518360885881</v>
      </c>
      <c r="E3" s="253">
        <v>1.466414587625186</v>
      </c>
      <c r="F3" s="253">
        <v>1.466414587625186</v>
      </c>
      <c r="G3" s="253">
        <v>1.4320471397945227</v>
      </c>
      <c r="H3" s="253">
        <v>1.4009455718307879</v>
      </c>
      <c r="I3" s="253">
        <v>1.3803187714520258</v>
      </c>
      <c r="J3" s="253">
        <f>I3</f>
        <v>1.3803187714520258</v>
      </c>
      <c r="K3" s="253">
        <f>J3</f>
        <v>1.3803187714520258</v>
      </c>
      <c r="L3" s="372">
        <f>K3</f>
        <v>1.3803187714520258</v>
      </c>
    </row>
    <row r="4" spans="2:12" ht="15.75" thickBot="1">
      <c r="B4" s="371" t="s">
        <v>427</v>
      </c>
      <c r="C4" s="254">
        <f>Potenciālais_IKP!G3</f>
        <v>1.4031249390026104</v>
      </c>
      <c r="D4" s="255">
        <f>Potenciālais_IKP!H3</f>
        <v>1.352699244988615</v>
      </c>
      <c r="E4" s="255">
        <f>Potenciālais_IKP!I3</f>
        <v>1.4320939166131752</v>
      </c>
      <c r="F4" s="255">
        <f>Potenciālais_IKP!J3</f>
        <v>1.9311297611121803</v>
      </c>
      <c r="G4" s="255">
        <f>Potenciālais_IKP!K3</f>
        <v>2.4395585236941399</v>
      </c>
      <c r="H4" s="255">
        <f>Potenciālais_IKP!L3</f>
        <v>2.7953654804184866</v>
      </c>
      <c r="I4" s="255">
        <f>Potenciālais_IKP!M3</f>
        <v>2.9663843588192806</v>
      </c>
      <c r="J4" s="255">
        <f>Potenciālais_IKP!N3</f>
        <v>3.0603814678560965</v>
      </c>
      <c r="K4" s="255">
        <f>Potenciālais_IKP!O3</f>
        <v>3.1073599136400971</v>
      </c>
      <c r="L4" s="370">
        <f>Potenciālais_IKP!P3</f>
        <v>3.0979989890000015</v>
      </c>
    </row>
    <row r="5" spans="2:12" ht="15.75" thickBot="1">
      <c r="B5" s="250" t="s">
        <v>310</v>
      </c>
      <c r="C5" s="254">
        <v>0</v>
      </c>
      <c r="D5" s="255">
        <v>0</v>
      </c>
      <c r="E5" s="255">
        <v>-0.53224671491114151</v>
      </c>
      <c r="F5" s="255">
        <v>-0.35105495715073443</v>
      </c>
      <c r="G5" s="255">
        <v>-2.6344150000000011E-2</v>
      </c>
      <c r="H5" s="256">
        <v>-1.0636784799000001</v>
      </c>
      <c r="I5" s="256">
        <v>-0.260958303</v>
      </c>
      <c r="J5" s="256">
        <v>0.28926329099999992</v>
      </c>
      <c r="K5" s="256">
        <v>0.28000000000000003</v>
      </c>
      <c r="L5" s="373">
        <v>0</v>
      </c>
    </row>
    <row r="7" spans="2:12">
      <c r="B7" s="250" t="s">
        <v>311</v>
      </c>
      <c r="C7" s="250">
        <f>C3*C5/0.5</f>
        <v>0</v>
      </c>
      <c r="D7" s="250">
        <f t="shared" ref="D7:G7" si="0">D3*D5/0.5</f>
        <v>0</v>
      </c>
      <c r="E7" s="251">
        <f t="shared" si="0"/>
        <v>-1.560988693922563</v>
      </c>
      <c r="F7" s="251">
        <f t="shared" si="0"/>
        <v>-1.0295842204479431</v>
      </c>
      <c r="G7" s="251">
        <f t="shared" si="0"/>
        <v>-7.5452129315635774E-2</v>
      </c>
      <c r="H7" s="251">
        <f>H3*H5/0.5</f>
        <v>-2.9803113125352176</v>
      </c>
      <c r="I7" s="251">
        <f t="shared" ref="I7:L7" si="1">I3*I5/0.5</f>
        <v>-0.720411288394331</v>
      </c>
      <c r="J7" s="251">
        <f t="shared" si="1"/>
        <v>0.79855110091857939</v>
      </c>
      <c r="K7" s="251">
        <f t="shared" si="1"/>
        <v>0.7729785120131345</v>
      </c>
      <c r="L7" s="251">
        <f t="shared" si="1"/>
        <v>0</v>
      </c>
    </row>
    <row r="9" spans="2:12">
      <c r="B9" s="250" t="s">
        <v>312</v>
      </c>
      <c r="C9" s="257">
        <f t="shared" ref="C9:G9" si="2">C4-C7</f>
        <v>1.4031249390026104</v>
      </c>
      <c r="D9" s="257">
        <f t="shared" si="2"/>
        <v>1.352699244988615</v>
      </c>
      <c r="E9" s="257">
        <f t="shared" si="2"/>
        <v>2.9930826105357382</v>
      </c>
      <c r="F9" s="257">
        <f t="shared" si="2"/>
        <v>2.9607139815601231</v>
      </c>
      <c r="G9" s="257">
        <f t="shared" si="2"/>
        <v>2.5150106530097758</v>
      </c>
      <c r="H9" s="257">
        <f>H4-H7</f>
        <v>5.7756767929537043</v>
      </c>
      <c r="I9" s="257">
        <f t="shared" ref="I9:L9" si="3">I4-I7</f>
        <v>3.6867956472136116</v>
      </c>
      <c r="J9" s="257">
        <f t="shared" si="3"/>
        <v>2.261830366937517</v>
      </c>
      <c r="K9" s="257">
        <f t="shared" si="3"/>
        <v>2.3343814016269624</v>
      </c>
      <c r="L9" s="257">
        <f t="shared" si="3"/>
        <v>3.0979989890000015</v>
      </c>
    </row>
    <row r="10" spans="2:12">
      <c r="B10" s="250" t="s">
        <v>315</v>
      </c>
    </row>
    <row r="11" spans="2:12">
      <c r="B11" s="250" t="s">
        <v>316</v>
      </c>
    </row>
    <row r="12" spans="2:12">
      <c r="G12" s="313"/>
      <c r="H12" s="251"/>
      <c r="I12" s="251"/>
      <c r="J12" s="251"/>
      <c r="K12" s="251"/>
      <c r="L12" s="251"/>
    </row>
    <row r="14" spans="2:12">
      <c r="B14" s="250" t="s">
        <v>313</v>
      </c>
      <c r="C14" s="257">
        <f t="shared" ref="C14:L14" si="4">C9-C4</f>
        <v>0</v>
      </c>
      <c r="D14" s="257">
        <f t="shared" si="4"/>
        <v>0</v>
      </c>
      <c r="E14" s="257">
        <f t="shared" si="4"/>
        <v>1.560988693922563</v>
      </c>
      <c r="F14" s="257">
        <f t="shared" si="4"/>
        <v>1.0295842204479428</v>
      </c>
      <c r="G14" s="257">
        <f t="shared" si="4"/>
        <v>7.545212931563583E-2</v>
      </c>
      <c r="H14" s="257">
        <f t="shared" si="4"/>
        <v>2.9803113125352176</v>
      </c>
      <c r="I14" s="257">
        <f t="shared" si="4"/>
        <v>0.720411288394331</v>
      </c>
      <c r="J14" s="257">
        <f t="shared" si="4"/>
        <v>-0.7985511009185795</v>
      </c>
      <c r="K14" s="257">
        <f t="shared" si="4"/>
        <v>-0.77297851201313472</v>
      </c>
      <c r="L14" s="257">
        <f t="shared" si="4"/>
        <v>0</v>
      </c>
    </row>
    <row r="15" spans="2:12">
      <c r="I15" s="251"/>
      <c r="J15" s="251"/>
      <c r="K15" s="251"/>
    </row>
    <row r="17" spans="1:12" s="259" customFormat="1">
      <c r="A17" s="250"/>
      <c r="B17" s="250"/>
      <c r="C17" s="250"/>
      <c r="D17" s="250"/>
      <c r="E17" s="250"/>
      <c r="F17" s="250"/>
      <c r="G17" s="250"/>
      <c r="H17" s="250"/>
      <c r="I17" s="250"/>
      <c r="J17" s="250"/>
      <c r="K17" s="250"/>
    </row>
    <row r="18" spans="1:12" s="259" customFormat="1">
      <c r="A18" s="250"/>
      <c r="B18" s="371" t="s">
        <v>428</v>
      </c>
      <c r="C18" s="251">
        <f>C4</f>
        <v>1.4031249390026104</v>
      </c>
      <c r="D18" s="251">
        <f t="shared" ref="D18:L18" si="5">D4</f>
        <v>1.352699244988615</v>
      </c>
      <c r="E18" s="251">
        <f t="shared" si="5"/>
        <v>1.4320939166131752</v>
      </c>
      <c r="F18" s="251">
        <f t="shared" si="5"/>
        <v>1.9311297611121803</v>
      </c>
      <c r="G18" s="251">
        <f t="shared" si="5"/>
        <v>2.4395585236941399</v>
      </c>
      <c r="H18" s="251">
        <f t="shared" si="5"/>
        <v>2.7953654804184866</v>
      </c>
      <c r="I18" s="251">
        <f t="shared" si="5"/>
        <v>2.9663843588192806</v>
      </c>
      <c r="J18" s="251">
        <f t="shared" si="5"/>
        <v>3.0603814678560965</v>
      </c>
      <c r="K18" s="251">
        <f t="shared" si="5"/>
        <v>3.1073599136400971</v>
      </c>
      <c r="L18" s="314">
        <f t="shared" si="5"/>
        <v>3.0979989890000015</v>
      </c>
    </row>
    <row r="19" spans="1:12" s="259" customFormat="1">
      <c r="A19" s="250"/>
      <c r="B19" s="250" t="s">
        <v>314</v>
      </c>
      <c r="C19" s="257">
        <f t="shared" ref="C19:L19" si="6">C14+C18</f>
        <v>1.4031249390026104</v>
      </c>
      <c r="D19" s="257">
        <f t="shared" si="6"/>
        <v>1.352699244988615</v>
      </c>
      <c r="E19" s="257">
        <f t="shared" si="6"/>
        <v>2.9930826105357382</v>
      </c>
      <c r="F19" s="257">
        <f t="shared" si="6"/>
        <v>2.9607139815601231</v>
      </c>
      <c r="G19" s="257">
        <f t="shared" si="6"/>
        <v>2.5150106530097758</v>
      </c>
      <c r="H19" s="257">
        <f t="shared" si="6"/>
        <v>5.7756767929537043</v>
      </c>
      <c r="I19" s="258">
        <f t="shared" si="6"/>
        <v>3.6867956472136116</v>
      </c>
      <c r="J19" s="258">
        <f t="shared" si="6"/>
        <v>2.261830366937517</v>
      </c>
      <c r="K19" s="258">
        <f t="shared" si="6"/>
        <v>2.3343814016269624</v>
      </c>
      <c r="L19" s="315">
        <f t="shared" si="6"/>
        <v>3.0979989890000015</v>
      </c>
    </row>
    <row r="20" spans="1:12" s="259" customFormat="1">
      <c r="C20" s="260"/>
      <c r="D20" s="260"/>
      <c r="E20" s="260"/>
      <c r="F20" s="260"/>
      <c r="G20" s="260"/>
      <c r="H20" s="260"/>
      <c r="I20" s="260"/>
      <c r="J20" s="260"/>
      <c r="K20" s="260"/>
    </row>
    <row r="21" spans="1:12" s="259" customFormat="1">
      <c r="C21" s="260"/>
      <c r="D21" s="260"/>
      <c r="E21" s="260"/>
      <c r="F21" s="260"/>
      <c r="G21" s="260"/>
      <c r="H21" s="260"/>
      <c r="I21" s="260"/>
      <c r="J21" s="260"/>
      <c r="K21" s="260"/>
    </row>
    <row r="22" spans="1:12" s="259" customFormat="1">
      <c r="C22" s="260"/>
      <c r="D22" s="260"/>
      <c r="E22" s="260"/>
      <c r="F22" s="260"/>
      <c r="G22" s="260"/>
      <c r="H22" s="260"/>
      <c r="I22" s="260"/>
      <c r="J22" s="260"/>
      <c r="K22" s="260"/>
    </row>
  </sheetData>
  <pageMargins left="0.70866141732283472" right="0.70866141732283472" top="0.74803149606299213" bottom="0.74803149606299213" header="0.31496062992125984" footer="0.31496062992125984"/>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511B28-6DF1-4090-A4F7-40E61073FE14}">
  <ds:schemaRefs>
    <ds:schemaRef ds:uri="http://schemas.microsoft.com/sharepoint/v3/contenttype/forms"/>
  </ds:schemaRefs>
</ds:datastoreItem>
</file>

<file path=customXml/itemProps2.xml><?xml version="1.0" encoding="utf-8"?>
<ds:datastoreItem xmlns:ds="http://schemas.openxmlformats.org/officeDocument/2006/customXml" ds:itemID="{7A13955E-1B61-41F4-8847-F5F7384899D2}">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9c5f4703-e5b5-4a71-bd00-8c265978af61"/>
    <ds:schemaRef ds:uri="http://schemas.microsoft.com/office/infopath/2007/PartnerControls"/>
    <ds:schemaRef ds:uri="18cde31a-aed2-49ce-b570-e812b29b6342"/>
  </ds:schemaRefs>
</ds:datastoreItem>
</file>

<file path=customXml/itemProps3.xml><?xml version="1.0" encoding="utf-8"?>
<ds:datastoreItem xmlns:ds="http://schemas.openxmlformats.org/officeDocument/2006/customXml" ds:itemID="{0065A56F-80C9-430B-A1E5-3A848B53D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5.pielikuma 1.tabula</vt:lpstr>
      <vt:lpstr>5.pielikuma 2.tabula</vt:lpstr>
      <vt:lpstr>5.pielikuma 3.tabula</vt:lpstr>
      <vt:lpstr>5.pielikuma 4.tabula</vt:lpstr>
      <vt:lpstr>5.pielikuma 5.tabula</vt:lpstr>
      <vt:lpstr>3.5.attēls</vt:lpstr>
      <vt:lpstr>Salīdzinājums</vt:lpstr>
      <vt:lpstr>Potenciālais_IKP</vt:lpstr>
      <vt:lpstr>deficit_reduction_factor</vt:lpstr>
      <vt:lpstr>TE_TR_IP_Eurostat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Dace Kalsone</cp:lastModifiedBy>
  <cp:lastPrinted>2018-04-09T07:02:49Z</cp:lastPrinted>
  <dcterms:created xsi:type="dcterms:W3CDTF">2017-01-19T11:08:28Z</dcterms:created>
  <dcterms:modified xsi:type="dcterms:W3CDTF">2018-04-09T07:15:48Z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