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1_Makro\Ceturksnis\2020_I_IV_2021_I\web\2021_Q4\"/>
    </mc:Choice>
  </mc:AlternateContent>
  <xr:revisionPtr revIDLastSave="0" documentId="13_ncr:1_{0842FE21-14D0-4A9D-BC74-C9E0372D8F8C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7" l="1"/>
  <c r="AE5" i="17"/>
  <c r="AE4" i="17"/>
  <c r="AE3" i="17"/>
  <c r="AE6" i="1" l="1"/>
  <c r="AE5" i="1"/>
  <c r="AE4" i="1"/>
  <c r="AE3" i="1"/>
  <c r="AI9" i="19"/>
  <c r="AI6" i="19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M21" i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<sst xmlns="http://schemas.openxmlformats.org/spreadsheetml/2006/main" count="422" uniqueCount="127">
  <si>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</si>
  <si>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</si>
  <si>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</si>
  <si>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</si>
  <si>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</si>
  <si>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</si>
  <si>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</si>
  <si>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</si>
  <si>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</si>
  <si>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</si>
  <si>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</si>
  <si>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</si>
  <si>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</si>
  <si>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</si>
  <si>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</si>
  <si>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</si>
  <si>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</si>
  <si>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</si>
  <si>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</si>
  <si>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</si>
  <si>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</si>
  <si>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</si>
  <si>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</si>
  <si>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</si>
  <si>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</si>
  <si>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</si>
  <si>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</si>
  <si>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</si>
  <si>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</si>
  <si>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</si>
  <si>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</si>
  <si>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</si>
  <si>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</si>
  <si>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</si>
  <si>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</si>
  <si>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</si>
  <si>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</si>
  <si>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</si>
  <si>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</si>
  <si>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</si>
  <si>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</si>
  <si>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</si>
  <si>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</si>
  <si>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</si>
  <si>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</si>
  <si>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</si>
  <si>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</si>
  <si>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</si>
  <si>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</si>
  <si>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</si>
  <si>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</si>
  <si>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</si>
  <si>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</si>
  <si>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</si>
  <si>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</si>
  <si>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</si>
  <si>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</si>
  <si>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</si>
  <si>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</si>
  <si>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</si>
  <si>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</si>
  <si>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</si>
  <si>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</si>
  <si>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</si>
  <si>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</si>
  <si>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</si>
  <si>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</si>
  <si>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</si>
  <si>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</si>
  <si>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</si>
  <si>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</si>
  <si>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</si>
  <si>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</si>
  <si>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</si>
  <si>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</si>
  <si>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</si>
  <si>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</si>
  <si>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</si>
  <si>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</si>
  <si>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</si>
  <si>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</si>
  <si>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</si>
  <si>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</si>
  <si>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</si>
  <si>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</si>
  <si>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</si>
  <si>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</si>
  <si>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</si>
  <si>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</si>
  <si>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</si>
  <si>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</si>
  <si>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</si>
  <si>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</si>
  <si>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</si>
  <si>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</si>
  <si>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</si>
  <si>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</si>
  <si>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</si>
  <si>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</si>
  <si>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</si>
  <si>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</si>
  <si>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</si>
  <si>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</si>
  <si>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</si>
  <si>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</si>
  <si>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</si>
  <si>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</si>
  <si>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</si>
  <si>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</si>
  <si>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</si>
  <si>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</si>
  <si>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</si>
  <si>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</si>
  <si>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</si>
  <si>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</si>
  <si>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</si>
  <si>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</si>
  <si>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</si>
  <si>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</si>
  <si>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</si>
  <si>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</si>
  <si>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</si>
  <si>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</si>
  <si>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Prognoze (14.06.2021)</t>
  </si>
  <si>
    <t>2021Q3</t>
  </si>
  <si>
    <t>2021Q4</t>
  </si>
  <si>
    <t>01.03.2022.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</si>
</sst>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u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Calibri"/>
      <family val="2"/>
    </font>
    <font>
      <sz val="11"/>
      <name val="Arial"/>
      <family val="2"/>
      <charset val="186"/>
    </font>
    <font>
      <u/>
      <sz val="11"/>
      <color rgb="FFFFFFFF"/>
      <name val="Calibri"/>
      <family val="2"/>
      <charset val="186"/>
      <scheme val="minor"/>
    </font>
    <font>
      <sz val="9"/>
      <color rgb="FFFFFFFF"/>
      <name val="Arial"/>
      <family val="2"/>
      <charset val="186"/>
    </font>
    <font>
      <sz val="11"/>
      <color rgb="FFFFFFFF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0"/>
      <color theme="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</cellStyleXfs>
  <cellXfs count="180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0" fillId="0" borderId="0" xfId="0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16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8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9" fillId="0" borderId="0" xfId="0" applyNumberFormat="1" applyFont="1" applyFill="1" applyProtection="1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3" fillId="7" borderId="0" xfId="0" applyFont="1" applyFill="1" applyAlignment="1">
      <alignment horizontal="center" vertical="center"/>
    </xf>
    <xf numFmtId="0" fontId="24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25" fillId="0" borderId="0" xfId="0" applyFont="1"/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1" fillId="0" borderId="0" xfId="0" applyNumberFormat="1" applyFont="1"/>
    <xf numFmtId="0" fontId="25" fillId="7" borderId="0" xfId="0" applyFont="1" applyFill="1" applyAlignment="1" applyProtection="1">
      <alignment horizontal="right"/>
    </xf>
    <xf numFmtId="0" fontId="7" fillId="0" borderId="0" xfId="0" applyFont="1"/>
    <xf numFmtId="166" fontId="26" fillId="0" borderId="0" xfId="0" applyNumberFormat="1" applyFont="1" applyFill="1" applyProtection="1"/>
    <xf numFmtId="0" fontId="28" fillId="7" borderId="0" xfId="0" applyFont="1" applyFill="1" applyBorder="1" applyAlignment="1">
      <alignment horizontal="right"/>
    </xf>
    <xf numFmtId="0" fontId="18" fillId="7" borderId="0" xfId="0" applyFont="1" applyFill="1" applyBorder="1" applyAlignment="1">
      <alignment horizontal="right"/>
    </xf>
    <xf numFmtId="166" fontId="27" fillId="7" borderId="0" xfId="0" applyNumberFormat="1" applyFont="1" applyFill="1" applyProtection="1"/>
    <xf numFmtId="0" fontId="28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64" fontId="29" fillId="0" borderId="0" xfId="0" applyNumberFormat="1" applyFont="1" applyFill="1" applyAlignment="1">
      <alignment horizontal="right"/>
    </xf>
    <xf numFmtId="0" fontId="31" fillId="0" borderId="0" xfId="2" applyFont="1" applyFill="1" applyAlignment="1" applyProtection="1">
      <alignment horizontal="center"/>
    </xf>
    <xf numFmtId="0" fontId="32" fillId="7" borderId="0" xfId="0" applyFont="1" applyFill="1" applyBorder="1" applyAlignment="1">
      <alignment horizontal="left"/>
    </xf>
    <xf numFmtId="164" fontId="7" fillId="11" borderId="0" xfId="1" applyNumberFormat="1" applyFont="1" applyFill="1" applyBorder="1" applyAlignment="1" applyProtection="1">
      <alignment horizontal="right"/>
    </xf>
    <xf numFmtId="164" fontId="7" fillId="7" borderId="0" xfId="0" applyNumberFormat="1" applyFont="1" applyFill="1"/>
    <xf numFmtId="0" fontId="28" fillId="0" borderId="0" xfId="0" applyFont="1" applyAlignment="1">
      <alignment horizontal="right"/>
    </xf>
    <xf numFmtId="0" fontId="28" fillId="0" borderId="0" xfId="0" applyFont="1"/>
    <xf numFmtId="0" fontId="24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16" fillId="7" borderId="0" xfId="2" applyNumberFormat="1" applyFont="1" applyFill="1" applyProtection="1"/>
    <xf numFmtId="166" fontId="29" fillId="7" borderId="0" xfId="0" applyNumberFormat="1" applyFont="1" applyFill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4" fillId="0" borderId="0" xfId="2" applyFont="1" applyFill="1" applyProtection="1"/>
    <xf numFmtId="0" fontId="35" fillId="0" borderId="0" xfId="2" applyFont="1" applyFill="1" applyAlignment="1" applyProtection="1">
      <alignment horizontal="center" vertical="center" wrapText="1"/>
    </xf>
    <xf numFmtId="0" fontId="11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2" fontId="4" fillId="0" borderId="0" xfId="2" applyNumberFormat="1" applyFont="1" applyFill="1" applyProtection="1"/>
    <xf numFmtId="0" fontId="36" fillId="0" borderId="0" xfId="2" applyFont="1" applyFill="1" applyProtection="1"/>
    <xf numFmtId="165" fontId="34" fillId="0" borderId="0" xfId="2" applyNumberFormat="1" applyFont="1" applyFill="1" applyProtection="1"/>
    <xf numFmtId="0" fontId="5" fillId="7" borderId="0" xfId="2" applyFont="1" applyFill="1" applyAlignment="1" applyProtection="1">
      <alignment horizontal="center"/>
    </xf>
    <xf numFmtId="165" fontId="34" fillId="7" borderId="0" xfId="2" applyNumberFormat="1" applyFont="1" applyFill="1" applyProtection="1"/>
    <xf numFmtId="2" fontId="34" fillId="0" borderId="0" xfId="2" applyNumberFormat="1" applyFont="1" applyFill="1" applyProtection="1"/>
    <xf numFmtId="0" fontId="5" fillId="0" borderId="0" xfId="0" applyFont="1" applyFill="1" applyAlignment="1" applyProtection="1">
      <alignment horizontal="center"/>
    </xf>
    <xf numFmtId="2" fontId="34" fillId="0" borderId="0" xfId="2" applyNumberFormat="1" applyFont="1" applyFill="1" applyAlignment="1" applyProtection="1"/>
    <xf numFmtId="0" fontId="5" fillId="7" borderId="0" xfId="0" applyFont="1" applyFill="1" applyAlignment="1" applyProtection="1">
      <alignment horizontal="center"/>
    </xf>
    <xf numFmtId="2" fontId="34" fillId="7" borderId="0" xfId="2" applyNumberFormat="1" applyFont="1" applyFill="1" applyProtection="1"/>
    <xf numFmtId="1" fontId="11" fillId="0" borderId="0" xfId="2" applyNumberFormat="1" applyFont="1" applyFill="1" applyProtection="1"/>
    <xf numFmtId="0" fontId="4" fillId="0" borderId="0" xfId="2" applyFont="1" applyFill="1" applyProtection="1"/>
    <xf numFmtId="0" fontId="37" fillId="0" borderId="0" xfId="2" applyFont="1" applyFill="1" applyAlignment="1" applyProtection="1"/>
    <xf numFmtId="0" fontId="37" fillId="0" borderId="0" xfId="2" applyFont="1" applyFill="1" applyProtection="1"/>
    <xf numFmtId="14" fontId="38" fillId="0" borderId="0" xfId="2" applyNumberFormat="1" applyFont="1" applyBorder="1" applyAlignment="1">
      <alignment horizontal="center" vertical="center"/>
    </xf>
    <xf numFmtId="0" fontId="37" fillId="0" borderId="0" xfId="2" applyFont="1" applyFill="1" applyAlignment="1" applyProtection="1">
      <alignment horizontal="center" vertical="center"/>
    </xf>
    <xf numFmtId="0" fontId="33" fillId="0" borderId="0" xfId="6" applyFont="1"/>
    <xf numFmtId="3" fontId="1" fillId="0" borderId="0" xfId="0" applyNumberFormat="1" applyFont="1"/>
    <xf numFmtId="14" fontId="0" fillId="0" borderId="0" xfId="0" applyNumberFormat="1" applyFont="1" applyAlignment="1">
      <alignment horizontal="center"/>
    </xf>
    <xf numFmtId="3" fontId="21" fillId="0" borderId="0" xfId="0" applyNumberFormat="1" applyFont="1" applyFill="1"/>
    <xf numFmtId="0" fontId="25" fillId="0" borderId="0" xfId="7" applyFont="1" applyFill="1" applyBorder="1" applyAlignment="1" applyProtection="1">
      <alignment horizontal="right"/>
    </xf>
    <xf numFmtId="165" fontId="39" fillId="7" borderId="0" xfId="2" applyNumberFormat="1" applyFont="1" applyFill="1" applyProtection="1"/>
    <xf numFmtId="0" fontId="40" fillId="12" borderId="0" xfId="6" applyFont="1" applyFill="1"/>
    <xf numFmtId="0" fontId="42" fillId="12" borderId="0" xfId="0" applyFont="1" applyFill="1"/>
    <xf numFmtId="0" fontId="7" fillId="0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wrapText="1"/>
    </xf>
    <xf numFmtId="0" fontId="43" fillId="0" borderId="0" xfId="6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1" fontId="34" fillId="7" borderId="0" xfId="2" applyNumberFormat="1" applyFont="1" applyFill="1" applyProtection="1"/>
    <xf numFmtId="10" fontId="34" fillId="0" borderId="0" xfId="1" applyNumberFormat="1" applyFont="1" applyFill="1" applyProtection="1"/>
    <xf numFmtId="167" fontId="21" fillId="0" borderId="0" xfId="0" applyNumberFormat="1" applyFont="1"/>
    <xf numFmtId="165" fontId="39" fillId="0" borderId="0" xfId="2" applyNumberFormat="1" applyFont="1" applyFill="1" applyProtection="1"/>
    <xf numFmtId="0" fontId="43" fillId="7" borderId="0" xfId="6" applyFont="1" applyFill="1" applyBorder="1" applyAlignment="1">
      <alignment horizontal="right"/>
    </xf>
    <xf numFmtId="0" fontId="43" fillId="7" borderId="0" xfId="6" applyFont="1" applyFill="1"/>
    <xf numFmtId="0" fontId="39" fillId="0" borderId="0" xfId="2" applyFont="1" applyFill="1" applyProtection="1"/>
    <xf numFmtId="0" fontId="44" fillId="0" borderId="0" xfId="2" applyFont="1" applyFill="1" applyAlignment="1" applyProtection="1">
      <alignment horizontal="left"/>
    </xf>
    <xf numFmtId="14" fontId="24" fillId="0" borderId="0" xfId="2" applyNumberFormat="1" applyFont="1" applyFill="1" applyAlignment="1" applyProtection="1">
      <alignment horizontal="center" vertical="center"/>
    </xf>
    <xf numFmtId="1" fontId="0" fillId="0" borderId="0" xfId="0" applyNumberFormat="1"/>
    <xf numFmtId="0" fontId="45" fillId="0" borderId="0" xfId="6" applyFont="1" applyFill="1"/>
    <xf numFmtId="0" fontId="28" fillId="0" borderId="0" xfId="0" applyFont="1" applyFill="1" applyBorder="1" applyAlignment="1">
      <alignment horizontal="right"/>
    </xf>
    <xf numFmtId="0" fontId="4" fillId="0" borderId="0" xfId="0" applyFont="1" applyFill="1"/>
    <xf numFmtId="0" fontId="46" fillId="7" borderId="0" xfId="6" applyFont="1" applyFill="1"/>
    <xf numFmtId="166" fontId="0" fillId="0" borderId="0" xfId="0" applyNumberFormat="1"/>
    <xf numFmtId="0" fontId="45" fillId="7" borderId="0" xfId="6" applyFont="1" applyFill="1"/>
    <xf numFmtId="165" fontId="0" fillId="0" borderId="0" xfId="0" applyNumberFormat="1"/>
    <xf numFmtId="166" fontId="0" fillId="0" borderId="0" xfId="0" applyNumberFormat="1" applyFill="1"/>
    <xf numFmtId="1" fontId="0" fillId="0" borderId="0" xfId="0" applyNumberFormat="1" applyFill="1"/>
    <xf numFmtId="2" fontId="7" fillId="7" borderId="0" xfId="0" applyNumberFormat="1" applyFont="1" applyFill="1" applyAlignment="1">
      <alignment horizontal="right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2" fillId="8" borderId="0" xfId="2" applyFont="1" applyFill="1" applyAlignment="1" applyProtection="1">
      <alignment horizontal="left"/>
    </xf>
    <xf numFmtId="0" fontId="12" fillId="8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left"/>
    </xf>
    <xf numFmtId="0" fontId="37" fillId="0" borderId="0" xfId="2" applyFont="1" applyFill="1" applyAlignment="1" applyProtection="1">
      <alignment horizontal="left"/>
    </xf>
    <xf numFmtId="0" fontId="15" fillId="9" borderId="0" xfId="2" applyFont="1" applyFill="1" applyAlignment="1" applyProtection="1">
      <alignment horizontal="center" wrapText="1"/>
    </xf>
    <xf numFmtId="0" fontId="15" fillId="9" borderId="0" xfId="2" applyFont="1" applyFill="1" applyAlignment="1" applyProtection="1">
      <alignment horizontal="center"/>
    </xf>
    <xf numFmtId="0" fontId="41" fillId="12" borderId="0" xfId="2" applyFont="1" applyFill="1" applyAlignment="1" applyProtection="1">
      <alignment horizontal="left"/>
    </xf>
    <xf numFmtId="164" fontId="4" fillId="0" borderId="0" xfId="0" applyNumberFormat="1" applyFont="1"/>
    <xf numFmtId="0" fontId="3" fillId="2" borderId="13" xfId="0" applyFont="1" applyFill="1" applyBorder="1" applyAlignment="1">
      <alignment horizontal="center" vertical="center" wrapText="1" readingOrder="1"/>
    </xf>
  </cellXfs>
  <cellStyles count="8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GDP'!$L$6:$L$34</c:f>
              <c:numCache>
                <c:formatCode>0.0</c:formatCode>
                <c:ptCount val="29"/>
                <c:pt idx="0">
                  <c:v>0.52389197475913685</c:v>
                </c:pt>
                <c:pt idx="1">
                  <c:v>1.2922718416489167</c:v>
                </c:pt>
                <c:pt idx="2">
                  <c:v>0.95702613815505166</c:v>
                </c:pt>
                <c:pt idx="3">
                  <c:v>2.0213570229481919</c:v>
                </c:pt>
                <c:pt idx="4">
                  <c:v>1.0496169146898482</c:v>
                </c:pt>
                <c:pt idx="5">
                  <c:v>2.4471790630217383</c:v>
                </c:pt>
                <c:pt idx="6">
                  <c:v>2.1601429267500407</c:v>
                </c:pt>
                <c:pt idx="7">
                  <c:v>0.8907853218029782</c:v>
                </c:pt>
                <c:pt idx="8">
                  <c:v>2.2292198255969495</c:v>
                </c:pt>
                <c:pt idx="9">
                  <c:v>1.20404413077485</c:v>
                </c:pt>
                <c:pt idx="10">
                  <c:v>0.71050743481260514</c:v>
                </c:pt>
                <c:pt idx="11">
                  <c:v>2.0480571185280816</c:v>
                </c:pt>
                <c:pt idx="12">
                  <c:v>2.6085364968931768</c:v>
                </c:pt>
                <c:pt idx="13">
                  <c:v>1.8146307580707048</c:v>
                </c:pt>
                <c:pt idx="14">
                  <c:v>2.2752973863890849</c:v>
                </c:pt>
                <c:pt idx="15">
                  <c:v>1.4889113728861467</c:v>
                </c:pt>
                <c:pt idx="16">
                  <c:v>1.3920149875447672</c:v>
                </c:pt>
                <c:pt idx="17">
                  <c:v>0.771032376130663</c:v>
                </c:pt>
                <c:pt idx="18">
                  <c:v>0.7062613487977909</c:v>
                </c:pt>
                <c:pt idx="19">
                  <c:v>4.9125654567347021E-2</c:v>
                </c:pt>
                <c:pt idx="20">
                  <c:v>-0.96344762549745666</c:v>
                </c:pt>
                <c:pt idx="21">
                  <c:v>0.88290678171807979</c:v>
                </c:pt>
                <c:pt idx="22">
                  <c:v>-10.43615129249911</c:v>
                </c:pt>
                <c:pt idx="23">
                  <c:v>-2.6921916778493111</c:v>
                </c:pt>
                <c:pt idx="24">
                  <c:v>-2.9394979599833051</c:v>
                </c:pt>
                <c:pt idx="25">
                  <c:v>-5.1296999969918256</c:v>
                </c:pt>
                <c:pt idx="26">
                  <c:v>8.4002874208838652</c:v>
                </c:pt>
                <c:pt idx="27">
                  <c:v>3.8726893677826979</c:v>
                </c:pt>
                <c:pt idx="28">
                  <c:v>3.5172851122057378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GDP'!$M$6:$M$34</c:f>
              <c:numCache>
                <c:formatCode>0.0</c:formatCode>
                <c:ptCount val="29"/>
                <c:pt idx="0">
                  <c:v>0.63345093919333073</c:v>
                </c:pt>
                <c:pt idx="1">
                  <c:v>0.594544353274024</c:v>
                </c:pt>
                <c:pt idx="2">
                  <c:v>0.54582140516676436</c:v>
                </c:pt>
                <c:pt idx="3">
                  <c:v>0.49486195557186946</c:v>
                </c:pt>
                <c:pt idx="4">
                  <c:v>0.36634207107170125</c:v>
                </c:pt>
                <c:pt idx="5">
                  <c:v>0.32293832453940158</c:v>
                </c:pt>
                <c:pt idx="6">
                  <c:v>0.31415206013224528</c:v>
                </c:pt>
                <c:pt idx="7">
                  <c:v>0.38028215628296996</c:v>
                </c:pt>
                <c:pt idx="8">
                  <c:v>0.53681999338855801</c:v>
                </c:pt>
                <c:pt idx="9">
                  <c:v>0.5992051331329793</c:v>
                </c:pt>
                <c:pt idx="10">
                  <c:v>0.6779341657862431</c:v>
                </c:pt>
                <c:pt idx="11">
                  <c:v>0.65190180960991972</c:v>
                </c:pt>
                <c:pt idx="12">
                  <c:v>0.53549292297421114</c:v>
                </c:pt>
                <c:pt idx="13">
                  <c:v>0.42744697874295023</c:v>
                </c:pt>
                <c:pt idx="14">
                  <c:v>0.33008720062069419</c:v>
                </c:pt>
                <c:pt idx="15">
                  <c:v>0.31657379188371493</c:v>
                </c:pt>
                <c:pt idx="16">
                  <c:v>0.38641101152936264</c:v>
                </c:pt>
                <c:pt idx="17">
                  <c:v>0.49897594791649569</c:v>
                </c:pt>
                <c:pt idx="18">
                  <c:v>0.59130032126970711</c:v>
                </c:pt>
                <c:pt idx="19">
                  <c:v>0.62434749242885235</c:v>
                </c:pt>
                <c:pt idx="20">
                  <c:v>0.58153193007751769</c:v>
                </c:pt>
                <c:pt idx="21">
                  <c:v>0.50876002428487332</c:v>
                </c:pt>
                <c:pt idx="22">
                  <c:v>0.4350133146295348</c:v>
                </c:pt>
                <c:pt idx="23">
                  <c:v>0.4829973752161264</c:v>
                </c:pt>
                <c:pt idx="24">
                  <c:v>0.58475521893022309</c:v>
                </c:pt>
                <c:pt idx="25">
                  <c:v>0.70825626415584397</c:v>
                </c:pt>
                <c:pt idx="26">
                  <c:v>0.93045485096949276</c:v>
                </c:pt>
                <c:pt idx="27">
                  <c:v>0.89337540866480813</c:v>
                </c:pt>
                <c:pt idx="28">
                  <c:v>0.86254811887437455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GDP'!$N$6:$N$34</c:f>
              <c:numCache>
                <c:formatCode>0.0</c:formatCode>
                <c:ptCount val="29"/>
                <c:pt idx="0">
                  <c:v>0.23789024328919489</c:v>
                </c:pt>
                <c:pt idx="1">
                  <c:v>2.4044323176108853E-2</c:v>
                </c:pt>
                <c:pt idx="2">
                  <c:v>1.1137069596920961</c:v>
                </c:pt>
                <c:pt idx="3">
                  <c:v>-0.67165850315623932</c:v>
                </c:pt>
                <c:pt idx="4">
                  <c:v>-1.6696860307807708</c:v>
                </c:pt>
                <c:pt idx="5">
                  <c:v>-1.3888377768363993</c:v>
                </c:pt>
                <c:pt idx="6">
                  <c:v>-3.3280316210314589</c:v>
                </c:pt>
                <c:pt idx="7">
                  <c:v>-1.3785571234492262</c:v>
                </c:pt>
                <c:pt idx="8">
                  <c:v>-0.3779675716044224</c:v>
                </c:pt>
                <c:pt idx="9">
                  <c:v>0.31884499112150566</c:v>
                </c:pt>
                <c:pt idx="10">
                  <c:v>2.9803019043746235</c:v>
                </c:pt>
                <c:pt idx="11">
                  <c:v>2.6313831585525875</c:v>
                </c:pt>
                <c:pt idx="12">
                  <c:v>2.3444885402459761</c:v>
                </c:pt>
                <c:pt idx="13">
                  <c:v>3.4453742024366232</c:v>
                </c:pt>
                <c:pt idx="14">
                  <c:v>1.8212750746736055</c:v>
                </c:pt>
                <c:pt idx="15">
                  <c:v>2.0364610243055021</c:v>
                </c:pt>
                <c:pt idx="16">
                  <c:v>3.023506071266949</c:v>
                </c:pt>
                <c:pt idx="17">
                  <c:v>1.4882528823538184</c:v>
                </c:pt>
                <c:pt idx="18">
                  <c:v>2.44678557167774</c:v>
                </c:pt>
                <c:pt idx="19">
                  <c:v>1.9760901216680182</c:v>
                </c:pt>
                <c:pt idx="20">
                  <c:v>0.2540715900774449</c:v>
                </c:pt>
                <c:pt idx="21">
                  <c:v>1.190618958690923</c:v>
                </c:pt>
                <c:pt idx="22">
                  <c:v>-0.95688217717522162</c:v>
                </c:pt>
                <c:pt idx="23">
                  <c:v>-0.40907512749230057</c:v>
                </c:pt>
                <c:pt idx="24">
                  <c:v>0.78280163640219624</c:v>
                </c:pt>
                <c:pt idx="25">
                  <c:v>-0.42228895640568676</c:v>
                </c:pt>
                <c:pt idx="26">
                  <c:v>1.9647216285162441</c:v>
                </c:pt>
                <c:pt idx="27">
                  <c:v>0.9529317750564118</c:v>
                </c:pt>
                <c:pt idx="28">
                  <c:v>-6.4516679835939519E-2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GDP'!$O$6:$O$34</c:f>
              <c:numCache>
                <c:formatCode>0.0</c:formatCode>
                <c:ptCount val="29"/>
                <c:pt idx="0">
                  <c:v>3.9071557004638544</c:v>
                </c:pt>
                <c:pt idx="1">
                  <c:v>2.072760094449638</c:v>
                </c:pt>
                <c:pt idx="2">
                  <c:v>1.3762111611795409</c:v>
                </c:pt>
                <c:pt idx="3">
                  <c:v>2.7115539069511354</c:v>
                </c:pt>
                <c:pt idx="4">
                  <c:v>1.1397792571359686</c:v>
                </c:pt>
                <c:pt idx="5">
                  <c:v>1.4345663320665427</c:v>
                </c:pt>
                <c:pt idx="6">
                  <c:v>3.5285244640450095</c:v>
                </c:pt>
                <c:pt idx="7">
                  <c:v>2.4370023982557552</c:v>
                </c:pt>
                <c:pt idx="8">
                  <c:v>2.0790641172472153</c:v>
                </c:pt>
                <c:pt idx="9">
                  <c:v>4.4882697386410575</c:v>
                </c:pt>
                <c:pt idx="10">
                  <c:v>2.7935463589878671</c:v>
                </c:pt>
                <c:pt idx="11">
                  <c:v>2.6920069548566317</c:v>
                </c:pt>
                <c:pt idx="12">
                  <c:v>5.5665817011573315</c:v>
                </c:pt>
                <c:pt idx="13">
                  <c:v>1.7079518426230813</c:v>
                </c:pt>
                <c:pt idx="14">
                  <c:v>6.4341615172373983</c:v>
                </c:pt>
                <c:pt idx="15">
                  <c:v>2.184256015410091</c:v>
                </c:pt>
                <c:pt idx="16">
                  <c:v>0.9079122786022934</c:v>
                </c:pt>
                <c:pt idx="17">
                  <c:v>2.6344773388471547</c:v>
                </c:pt>
                <c:pt idx="18">
                  <c:v>-1.364864991380152</c:v>
                </c:pt>
                <c:pt idx="19">
                  <c:v>3.8223702252924001</c:v>
                </c:pt>
                <c:pt idx="20">
                  <c:v>0.16837613372802179</c:v>
                </c:pt>
                <c:pt idx="21">
                  <c:v>1.4958086684082741</c:v>
                </c:pt>
                <c:pt idx="22">
                  <c:v>-7.711639003996769</c:v>
                </c:pt>
                <c:pt idx="23">
                  <c:v>-1.7083221071627395</c:v>
                </c:pt>
                <c:pt idx="24">
                  <c:v>2.3133952458176443</c:v>
                </c:pt>
                <c:pt idx="25">
                  <c:v>-0.42975803274214153</c:v>
                </c:pt>
                <c:pt idx="26">
                  <c:v>9.6683560248573919</c:v>
                </c:pt>
                <c:pt idx="27">
                  <c:v>3.8716872892924323</c:v>
                </c:pt>
                <c:pt idx="28">
                  <c:v>3.0612082680266934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GDP'!$P$6:$P$34</c:f>
              <c:numCache>
                <c:formatCode>0.0</c:formatCode>
                <c:ptCount val="29"/>
                <c:pt idx="0">
                  <c:v>-3.0317202847004108</c:v>
                </c:pt>
                <c:pt idx="1">
                  <c:v>-7.9921017629216128E-3</c:v>
                </c:pt>
                <c:pt idx="2">
                  <c:v>-0.72977385345888091</c:v>
                </c:pt>
                <c:pt idx="3">
                  <c:v>-3.0798463722190323</c:v>
                </c:pt>
                <c:pt idx="4">
                  <c:v>-0.42519455643811027</c:v>
                </c:pt>
                <c:pt idx="5">
                  <c:v>-2.2221338419198005</c:v>
                </c:pt>
                <c:pt idx="6">
                  <c:v>-3.2898254759550847</c:v>
                </c:pt>
                <c:pt idx="7">
                  <c:v>-0.20009412205353977</c:v>
                </c:pt>
                <c:pt idx="8">
                  <c:v>-3.3413807568242122</c:v>
                </c:pt>
                <c:pt idx="9">
                  <c:v>-4.3563896990103919</c:v>
                </c:pt>
                <c:pt idx="10">
                  <c:v>-4.3556372904808187</c:v>
                </c:pt>
                <c:pt idx="11">
                  <c:v>-7.4666149121738954</c:v>
                </c:pt>
                <c:pt idx="12">
                  <c:v>-4.8839388633988854</c:v>
                </c:pt>
                <c:pt idx="13">
                  <c:v>-4.824560175092838</c:v>
                </c:pt>
                <c:pt idx="14">
                  <c:v>-3.7747115884885116</c:v>
                </c:pt>
                <c:pt idx="15">
                  <c:v>-4.1846458246991292</c:v>
                </c:pt>
                <c:pt idx="16">
                  <c:v>-4.3002228477221491</c:v>
                </c:pt>
                <c:pt idx="17">
                  <c:v>-2.5543845529058937</c:v>
                </c:pt>
                <c:pt idx="18">
                  <c:v>-2.8116114798750589</c:v>
                </c:pt>
                <c:pt idx="19">
                  <c:v>-1.9362628838980847</c:v>
                </c:pt>
                <c:pt idx="20">
                  <c:v>-1.100103041358544</c:v>
                </c:pt>
                <c:pt idx="21">
                  <c:v>-2.7827282198645884</c:v>
                </c:pt>
                <c:pt idx="22">
                  <c:v>10.509506874814214</c:v>
                </c:pt>
                <c:pt idx="23">
                  <c:v>0.64330491498070985</c:v>
                </c:pt>
                <c:pt idx="24">
                  <c:v>-1.8733851341606396</c:v>
                </c:pt>
                <c:pt idx="25">
                  <c:v>-1.1347273163491332</c:v>
                </c:pt>
                <c:pt idx="26">
                  <c:v>-18.683431095485027</c:v>
                </c:pt>
                <c:pt idx="27">
                  <c:v>-10.14025658892781</c:v>
                </c:pt>
                <c:pt idx="28">
                  <c:v>-6.8631586942518776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GDP'!$K$6:$K$34</c:f>
              <c:numCache>
                <c:formatCode>0.0</c:formatCode>
                <c:ptCount val="29"/>
                <c:pt idx="0">
                  <c:v>1.4649540426561414</c:v>
                </c:pt>
                <c:pt idx="1">
                  <c:v>3.0415048549467638</c:v>
                </c:pt>
                <c:pt idx="2">
                  <c:v>3.9947269219142045</c:v>
                </c:pt>
                <c:pt idx="3">
                  <c:v>4.2945565184887124</c:v>
                </c:pt>
                <c:pt idx="4">
                  <c:v>3.5777790428225043</c:v>
                </c:pt>
                <c:pt idx="5">
                  <c:v>3.9855299074817774</c:v>
                </c:pt>
                <c:pt idx="6">
                  <c:v>1.4708715537041117</c:v>
                </c:pt>
                <c:pt idx="7">
                  <c:v>0.90305509207575518</c:v>
                </c:pt>
                <c:pt idx="8">
                  <c:v>2.2733661534581895</c:v>
                </c:pt>
                <c:pt idx="9">
                  <c:v>1.9929756025100609</c:v>
                </c:pt>
                <c:pt idx="10">
                  <c:v>3.8114249659606969</c:v>
                </c:pt>
                <c:pt idx="11">
                  <c:v>3.9273948039534545</c:v>
                </c:pt>
                <c:pt idx="12">
                  <c:v>3.4164069151924936</c:v>
                </c:pt>
                <c:pt idx="13">
                  <c:v>3.3148419063907975</c:v>
                </c:pt>
                <c:pt idx="14">
                  <c:v>3.8591201965305189</c:v>
                </c:pt>
                <c:pt idx="15">
                  <c:v>4.6397158394970939</c:v>
                </c:pt>
                <c:pt idx="16">
                  <c:v>4.9387187868378479</c:v>
                </c:pt>
                <c:pt idx="17">
                  <c:v>4.4858737440696572</c:v>
                </c:pt>
                <c:pt idx="18">
                  <c:v>3.0332413615391962</c:v>
                </c:pt>
                <c:pt idx="19">
                  <c:v>1.4053703653571503</c:v>
                </c:pt>
                <c:pt idx="20">
                  <c:v>0.88089802546542639</c:v>
                </c:pt>
                <c:pt idx="21">
                  <c:v>-1.7713053350038366</c:v>
                </c:pt>
                <c:pt idx="22">
                  <c:v>-8.6506798804791512</c:v>
                </c:pt>
                <c:pt idx="23">
                  <c:v>-2.9927846372884148</c:v>
                </c:pt>
                <c:pt idx="24">
                  <c:v>-1.9210848982171624</c:v>
                </c:pt>
                <c:pt idx="25">
                  <c:v>0.34048129319206311</c:v>
                </c:pt>
                <c:pt idx="26">
                  <c:v>10.164016528437593</c:v>
                </c:pt>
                <c:pt idx="27">
                  <c:v>4.8617109248840551</c:v>
                </c:pt>
                <c:pt idx="28">
                  <c:v>3.1272263627253549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502727048066879E-2"/>
          <c:y val="0.13095677562721053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GDP'!$J$6:$J$34</c:f>
              <c:strCache>
                <c:ptCount val="29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</c:strCache>
            </c:strRef>
          </c:cat>
          <c:val>
            <c:numRef>
              <c:f>'IKP, GDP'!$L$6:$L$34</c:f>
              <c:numCache>
                <c:formatCode>0.0</c:formatCode>
                <c:ptCount val="29"/>
                <c:pt idx="0">
                  <c:v>0.52389197475913685</c:v>
                </c:pt>
                <c:pt idx="1">
                  <c:v>1.2922718416489167</c:v>
                </c:pt>
                <c:pt idx="2">
                  <c:v>0.95702613815505166</c:v>
                </c:pt>
                <c:pt idx="3">
                  <c:v>2.0213570229481919</c:v>
                </c:pt>
                <c:pt idx="4">
                  <c:v>1.0496169146898482</c:v>
                </c:pt>
                <c:pt idx="5">
                  <c:v>2.4471790630217383</c:v>
                </c:pt>
                <c:pt idx="6">
                  <c:v>2.1601429267500407</c:v>
                </c:pt>
                <c:pt idx="7">
                  <c:v>0.8907853218029782</c:v>
                </c:pt>
                <c:pt idx="8">
                  <c:v>2.2292198255969495</c:v>
                </c:pt>
                <c:pt idx="9">
                  <c:v>1.20404413077485</c:v>
                </c:pt>
                <c:pt idx="10">
                  <c:v>0.71050743481260514</c:v>
                </c:pt>
                <c:pt idx="11">
                  <c:v>2.0480571185280816</c:v>
                </c:pt>
                <c:pt idx="12">
                  <c:v>2.6085364968931768</c:v>
                </c:pt>
                <c:pt idx="13">
                  <c:v>1.8146307580707048</c:v>
                </c:pt>
                <c:pt idx="14">
                  <c:v>2.2752973863890849</c:v>
                </c:pt>
                <c:pt idx="15">
                  <c:v>1.4889113728861467</c:v>
                </c:pt>
                <c:pt idx="16">
                  <c:v>1.3920149875447672</c:v>
                </c:pt>
                <c:pt idx="17">
                  <c:v>0.771032376130663</c:v>
                </c:pt>
                <c:pt idx="18">
                  <c:v>0.7062613487977909</c:v>
                </c:pt>
                <c:pt idx="19">
                  <c:v>4.9125654567347021E-2</c:v>
                </c:pt>
                <c:pt idx="20">
                  <c:v>-0.96344762549745666</c:v>
                </c:pt>
                <c:pt idx="21">
                  <c:v>0.88290678171807979</c:v>
                </c:pt>
                <c:pt idx="22">
                  <c:v>-10.43615129249911</c:v>
                </c:pt>
                <c:pt idx="23">
                  <c:v>-2.6921916778493111</c:v>
                </c:pt>
                <c:pt idx="24">
                  <c:v>-2.9394979599833051</c:v>
                </c:pt>
                <c:pt idx="25">
                  <c:v>-5.1296999969918256</c:v>
                </c:pt>
                <c:pt idx="26">
                  <c:v>8.4002874208838652</c:v>
                </c:pt>
                <c:pt idx="27">
                  <c:v>3.8726893677826979</c:v>
                </c:pt>
                <c:pt idx="28">
                  <c:v>3.5172851122057378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GDP'!$J$6:$J$34</c:f>
              <c:strCache>
                <c:ptCount val="29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</c:strCache>
            </c:strRef>
          </c:cat>
          <c:val>
            <c:numRef>
              <c:f>'IKP, GDP'!$M$6:$M$34</c:f>
              <c:numCache>
                <c:formatCode>0.0</c:formatCode>
                <c:ptCount val="29"/>
                <c:pt idx="0">
                  <c:v>0.63345093919333073</c:v>
                </c:pt>
                <c:pt idx="1">
                  <c:v>0.594544353274024</c:v>
                </c:pt>
                <c:pt idx="2">
                  <c:v>0.54582140516676436</c:v>
                </c:pt>
                <c:pt idx="3">
                  <c:v>0.49486195557186946</c:v>
                </c:pt>
                <c:pt idx="4">
                  <c:v>0.36634207107170125</c:v>
                </c:pt>
                <c:pt idx="5">
                  <c:v>0.32293832453940158</c:v>
                </c:pt>
                <c:pt idx="6">
                  <c:v>0.31415206013224528</c:v>
                </c:pt>
                <c:pt idx="7">
                  <c:v>0.38028215628296996</c:v>
                </c:pt>
                <c:pt idx="8">
                  <c:v>0.53681999338855801</c:v>
                </c:pt>
                <c:pt idx="9">
                  <c:v>0.5992051331329793</c:v>
                </c:pt>
                <c:pt idx="10">
                  <c:v>0.6779341657862431</c:v>
                </c:pt>
                <c:pt idx="11">
                  <c:v>0.65190180960991972</c:v>
                </c:pt>
                <c:pt idx="12">
                  <c:v>0.53549292297421114</c:v>
                </c:pt>
                <c:pt idx="13">
                  <c:v>0.42744697874295023</c:v>
                </c:pt>
                <c:pt idx="14">
                  <c:v>0.33008720062069419</c:v>
                </c:pt>
                <c:pt idx="15">
                  <c:v>0.31657379188371493</c:v>
                </c:pt>
                <c:pt idx="16">
                  <c:v>0.38641101152936264</c:v>
                </c:pt>
                <c:pt idx="17">
                  <c:v>0.49897594791649569</c:v>
                </c:pt>
                <c:pt idx="18">
                  <c:v>0.59130032126970711</c:v>
                </c:pt>
                <c:pt idx="19">
                  <c:v>0.62434749242885235</c:v>
                </c:pt>
                <c:pt idx="20">
                  <c:v>0.58153193007751769</c:v>
                </c:pt>
                <c:pt idx="21">
                  <c:v>0.50876002428487332</c:v>
                </c:pt>
                <c:pt idx="22">
                  <c:v>0.4350133146295348</c:v>
                </c:pt>
                <c:pt idx="23">
                  <c:v>0.4829973752161264</c:v>
                </c:pt>
                <c:pt idx="24">
                  <c:v>0.58475521893022309</c:v>
                </c:pt>
                <c:pt idx="25">
                  <c:v>0.70825626415584397</c:v>
                </c:pt>
                <c:pt idx="26">
                  <c:v>0.93045485096949276</c:v>
                </c:pt>
                <c:pt idx="27">
                  <c:v>0.89337540866480813</c:v>
                </c:pt>
                <c:pt idx="28">
                  <c:v>0.86254811887437455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GDP'!$J$6:$J$34</c:f>
              <c:strCache>
                <c:ptCount val="29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</c:strCache>
            </c:strRef>
          </c:cat>
          <c:val>
            <c:numRef>
              <c:f>'IKP, GDP'!$N$6:$N$34</c:f>
              <c:numCache>
                <c:formatCode>0.0</c:formatCode>
                <c:ptCount val="29"/>
                <c:pt idx="0">
                  <c:v>0.23789024328919489</c:v>
                </c:pt>
                <c:pt idx="1">
                  <c:v>2.4044323176108853E-2</c:v>
                </c:pt>
                <c:pt idx="2">
                  <c:v>1.1137069596920961</c:v>
                </c:pt>
                <c:pt idx="3">
                  <c:v>-0.67165850315623932</c:v>
                </c:pt>
                <c:pt idx="4">
                  <c:v>-1.6696860307807708</c:v>
                </c:pt>
                <c:pt idx="5">
                  <c:v>-1.3888377768363993</c:v>
                </c:pt>
                <c:pt idx="6">
                  <c:v>-3.3280316210314589</c:v>
                </c:pt>
                <c:pt idx="7">
                  <c:v>-1.3785571234492262</c:v>
                </c:pt>
                <c:pt idx="8">
                  <c:v>-0.3779675716044224</c:v>
                </c:pt>
                <c:pt idx="9">
                  <c:v>0.31884499112150566</c:v>
                </c:pt>
                <c:pt idx="10">
                  <c:v>2.9803019043746235</c:v>
                </c:pt>
                <c:pt idx="11">
                  <c:v>2.6313831585525875</c:v>
                </c:pt>
                <c:pt idx="12">
                  <c:v>2.3444885402459761</c:v>
                </c:pt>
                <c:pt idx="13">
                  <c:v>3.4453742024366232</c:v>
                </c:pt>
                <c:pt idx="14">
                  <c:v>1.8212750746736055</c:v>
                </c:pt>
                <c:pt idx="15">
                  <c:v>2.0364610243055021</c:v>
                </c:pt>
                <c:pt idx="16">
                  <c:v>3.023506071266949</c:v>
                </c:pt>
                <c:pt idx="17">
                  <c:v>1.4882528823538184</c:v>
                </c:pt>
                <c:pt idx="18">
                  <c:v>2.44678557167774</c:v>
                </c:pt>
                <c:pt idx="19">
                  <c:v>1.9760901216680182</c:v>
                </c:pt>
                <c:pt idx="20">
                  <c:v>0.2540715900774449</c:v>
                </c:pt>
                <c:pt idx="21">
                  <c:v>1.190618958690923</c:v>
                </c:pt>
                <c:pt idx="22">
                  <c:v>-0.95688217717522162</c:v>
                </c:pt>
                <c:pt idx="23">
                  <c:v>-0.40907512749230057</c:v>
                </c:pt>
                <c:pt idx="24">
                  <c:v>0.78280163640219624</c:v>
                </c:pt>
                <c:pt idx="25">
                  <c:v>-0.42228895640568676</c:v>
                </c:pt>
                <c:pt idx="26">
                  <c:v>1.9647216285162441</c:v>
                </c:pt>
                <c:pt idx="27">
                  <c:v>0.9529317750564118</c:v>
                </c:pt>
                <c:pt idx="28">
                  <c:v>-6.4516679835939519E-2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GDP'!$J$6:$J$34</c:f>
              <c:strCache>
                <c:ptCount val="29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</c:strCache>
            </c:strRef>
          </c:cat>
          <c:val>
            <c:numRef>
              <c:f>'IKP, GDP'!$O$6:$O$34</c:f>
              <c:numCache>
                <c:formatCode>0.0</c:formatCode>
                <c:ptCount val="29"/>
                <c:pt idx="0">
                  <c:v>3.9071557004638544</c:v>
                </c:pt>
                <c:pt idx="1">
                  <c:v>2.072760094449638</c:v>
                </c:pt>
                <c:pt idx="2">
                  <c:v>1.3762111611795409</c:v>
                </c:pt>
                <c:pt idx="3">
                  <c:v>2.7115539069511354</c:v>
                </c:pt>
                <c:pt idx="4">
                  <c:v>1.1397792571359686</c:v>
                </c:pt>
                <c:pt idx="5">
                  <c:v>1.4345663320665427</c:v>
                </c:pt>
                <c:pt idx="6">
                  <c:v>3.5285244640450095</c:v>
                </c:pt>
                <c:pt idx="7">
                  <c:v>2.4370023982557552</c:v>
                </c:pt>
                <c:pt idx="8">
                  <c:v>2.0790641172472153</c:v>
                </c:pt>
                <c:pt idx="9">
                  <c:v>4.4882697386410575</c:v>
                </c:pt>
                <c:pt idx="10">
                  <c:v>2.7935463589878671</c:v>
                </c:pt>
                <c:pt idx="11">
                  <c:v>2.6920069548566317</c:v>
                </c:pt>
                <c:pt idx="12">
                  <c:v>5.5665817011573315</c:v>
                </c:pt>
                <c:pt idx="13">
                  <c:v>1.7079518426230813</c:v>
                </c:pt>
                <c:pt idx="14">
                  <c:v>6.4341615172373983</c:v>
                </c:pt>
                <c:pt idx="15">
                  <c:v>2.184256015410091</c:v>
                </c:pt>
                <c:pt idx="16">
                  <c:v>0.9079122786022934</c:v>
                </c:pt>
                <c:pt idx="17">
                  <c:v>2.6344773388471547</c:v>
                </c:pt>
                <c:pt idx="18">
                  <c:v>-1.364864991380152</c:v>
                </c:pt>
                <c:pt idx="19">
                  <c:v>3.8223702252924001</c:v>
                </c:pt>
                <c:pt idx="20">
                  <c:v>0.16837613372802179</c:v>
                </c:pt>
                <c:pt idx="21">
                  <c:v>1.4958086684082741</c:v>
                </c:pt>
                <c:pt idx="22">
                  <c:v>-7.711639003996769</c:v>
                </c:pt>
                <c:pt idx="23">
                  <c:v>-1.7083221071627395</c:v>
                </c:pt>
                <c:pt idx="24">
                  <c:v>2.3133952458176443</c:v>
                </c:pt>
                <c:pt idx="25">
                  <c:v>-0.42975803274214153</c:v>
                </c:pt>
                <c:pt idx="26">
                  <c:v>9.6683560248573919</c:v>
                </c:pt>
                <c:pt idx="27">
                  <c:v>3.8716872892924323</c:v>
                </c:pt>
                <c:pt idx="28">
                  <c:v>3.0612082680266934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GDP'!$J$6:$J$34</c:f>
              <c:strCache>
                <c:ptCount val="29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</c:strCache>
            </c:strRef>
          </c:cat>
          <c:val>
            <c:numRef>
              <c:f>'IKP, GDP'!$P$6:$P$34</c:f>
              <c:numCache>
                <c:formatCode>0.0</c:formatCode>
                <c:ptCount val="29"/>
                <c:pt idx="0">
                  <c:v>-3.0317202847004108</c:v>
                </c:pt>
                <c:pt idx="1">
                  <c:v>-7.9921017629216128E-3</c:v>
                </c:pt>
                <c:pt idx="2">
                  <c:v>-0.72977385345888091</c:v>
                </c:pt>
                <c:pt idx="3">
                  <c:v>-3.0798463722190323</c:v>
                </c:pt>
                <c:pt idx="4">
                  <c:v>-0.42519455643811027</c:v>
                </c:pt>
                <c:pt idx="5">
                  <c:v>-2.2221338419198005</c:v>
                </c:pt>
                <c:pt idx="6">
                  <c:v>-3.2898254759550847</c:v>
                </c:pt>
                <c:pt idx="7">
                  <c:v>-0.20009412205353977</c:v>
                </c:pt>
                <c:pt idx="8">
                  <c:v>-3.3413807568242122</c:v>
                </c:pt>
                <c:pt idx="9">
                  <c:v>-4.3563896990103919</c:v>
                </c:pt>
                <c:pt idx="10">
                  <c:v>-4.3556372904808187</c:v>
                </c:pt>
                <c:pt idx="11">
                  <c:v>-7.4666149121738954</c:v>
                </c:pt>
                <c:pt idx="12">
                  <c:v>-4.8839388633988854</c:v>
                </c:pt>
                <c:pt idx="13">
                  <c:v>-4.824560175092838</c:v>
                </c:pt>
                <c:pt idx="14">
                  <c:v>-3.7747115884885116</c:v>
                </c:pt>
                <c:pt idx="15">
                  <c:v>-4.1846458246991292</c:v>
                </c:pt>
                <c:pt idx="16">
                  <c:v>-4.3002228477221491</c:v>
                </c:pt>
                <c:pt idx="17">
                  <c:v>-2.5543845529058937</c:v>
                </c:pt>
                <c:pt idx="18">
                  <c:v>-2.8116114798750589</c:v>
                </c:pt>
                <c:pt idx="19">
                  <c:v>-1.9362628838980847</c:v>
                </c:pt>
                <c:pt idx="20">
                  <c:v>-1.100103041358544</c:v>
                </c:pt>
                <c:pt idx="21">
                  <c:v>-2.7827282198645884</c:v>
                </c:pt>
                <c:pt idx="22">
                  <c:v>10.509506874814214</c:v>
                </c:pt>
                <c:pt idx="23">
                  <c:v>0.64330491498070985</c:v>
                </c:pt>
                <c:pt idx="24">
                  <c:v>-1.8733851341606396</c:v>
                </c:pt>
                <c:pt idx="25">
                  <c:v>-1.1347273163491332</c:v>
                </c:pt>
                <c:pt idx="26">
                  <c:v>-18.683431095485027</c:v>
                </c:pt>
                <c:pt idx="27">
                  <c:v>-10.14025658892781</c:v>
                </c:pt>
                <c:pt idx="28">
                  <c:v>-6.8631586942518776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GDP'!$I$6:$J$34</c:f>
              <c:multiLvlStrCache>
                <c:ptCount val="2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GDP'!$K$6:$K$34</c:f>
              <c:numCache>
                <c:formatCode>0.0</c:formatCode>
                <c:ptCount val="29"/>
                <c:pt idx="0">
                  <c:v>1.4649540426561414</c:v>
                </c:pt>
                <c:pt idx="1">
                  <c:v>3.0415048549467638</c:v>
                </c:pt>
                <c:pt idx="2">
                  <c:v>3.9947269219142045</c:v>
                </c:pt>
                <c:pt idx="3">
                  <c:v>4.2945565184887124</c:v>
                </c:pt>
                <c:pt idx="4">
                  <c:v>3.5777790428225043</c:v>
                </c:pt>
                <c:pt idx="5">
                  <c:v>3.9855299074817774</c:v>
                </c:pt>
                <c:pt idx="6">
                  <c:v>1.4708715537041117</c:v>
                </c:pt>
                <c:pt idx="7">
                  <c:v>0.90305509207575518</c:v>
                </c:pt>
                <c:pt idx="8">
                  <c:v>2.2733661534581895</c:v>
                </c:pt>
                <c:pt idx="9">
                  <c:v>1.9929756025100609</c:v>
                </c:pt>
                <c:pt idx="10">
                  <c:v>3.8114249659606969</c:v>
                </c:pt>
                <c:pt idx="11">
                  <c:v>3.9273948039534545</c:v>
                </c:pt>
                <c:pt idx="12">
                  <c:v>3.4164069151924936</c:v>
                </c:pt>
                <c:pt idx="13">
                  <c:v>3.3148419063907975</c:v>
                </c:pt>
                <c:pt idx="14">
                  <c:v>3.8591201965305189</c:v>
                </c:pt>
                <c:pt idx="15">
                  <c:v>4.6397158394970939</c:v>
                </c:pt>
                <c:pt idx="16">
                  <c:v>4.9387187868378479</c:v>
                </c:pt>
                <c:pt idx="17">
                  <c:v>4.4858737440696572</c:v>
                </c:pt>
                <c:pt idx="18">
                  <c:v>3.0332413615391962</c:v>
                </c:pt>
                <c:pt idx="19">
                  <c:v>1.4053703653571503</c:v>
                </c:pt>
                <c:pt idx="20">
                  <c:v>0.88089802546542639</c:v>
                </c:pt>
                <c:pt idx="21">
                  <c:v>-1.7713053350038366</c:v>
                </c:pt>
                <c:pt idx="22">
                  <c:v>-8.6506798804791512</c:v>
                </c:pt>
                <c:pt idx="23">
                  <c:v>-2.9927846372884148</c:v>
                </c:pt>
                <c:pt idx="24">
                  <c:v>-1.9210848982171624</c:v>
                </c:pt>
                <c:pt idx="25">
                  <c:v>0.34048129319206311</c:v>
                </c:pt>
                <c:pt idx="26">
                  <c:v>10.164016528437593</c:v>
                </c:pt>
                <c:pt idx="27">
                  <c:v>4.8617109248840551</c:v>
                </c:pt>
                <c:pt idx="28">
                  <c:v>3.1272263627253549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'Exp-Imp'!$D$2:$AI$3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2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3526.4</c:v>
                </c:pt>
                <c:pt idx="29">
                  <c:v>3789.6</c:v>
                </c:pt>
                <c:pt idx="30">
                  <c:v>4402.3999999999996</c:v>
                </c:pt>
                <c:pt idx="31" formatCode="General">
                  <c:v>4772.8999999999996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'Exp-Imp'!$D$2:$AI$3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2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-3910.9</c:v>
                </c:pt>
                <c:pt idx="29">
                  <c:v>-4836.3999999999996</c:v>
                </c:pt>
                <c:pt idx="30">
                  <c:v>-5519.3</c:v>
                </c:pt>
                <c:pt idx="31" formatCode="General">
                  <c:v>-5162.3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2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-1046.7999999999997</c:v>
                </c:pt>
                <c:pt idx="30">
                  <c:v>-1116.9000000000005</c:v>
                </c:pt>
                <c:pt idx="31">
                  <c:v>-389.40000000000055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2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-5.3446956763820248</c:v>
                </c:pt>
                <c:pt idx="28">
                  <c:v>-5.5786204630182441</c:v>
                </c:pt>
                <c:pt idx="29">
                  <c:v>-12.842411659653513</c:v>
                </c:pt>
                <c:pt idx="30">
                  <c:v>-12.611791466077573</c:v>
                </c:pt>
                <c:pt idx="31">
                  <c:v>-4.3184826621904149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'Exp-Imp'!$D$2:$AI$3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2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3526.4</c:v>
                </c:pt>
                <c:pt idx="29">
                  <c:v>3789.6</c:v>
                </c:pt>
                <c:pt idx="30">
                  <c:v>4402.3999999999996</c:v>
                </c:pt>
                <c:pt idx="31" formatCode="General">
                  <c:v>4772.8999999999996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'Exp-Imp'!$D$2:$AI$3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2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-3910.9</c:v>
                </c:pt>
                <c:pt idx="29">
                  <c:v>-4836.3999999999996</c:v>
                </c:pt>
                <c:pt idx="30">
                  <c:v>-5519.3</c:v>
                </c:pt>
                <c:pt idx="31" formatCode="General">
                  <c:v>-5162.3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2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-1046.7999999999997</c:v>
                </c:pt>
                <c:pt idx="30">
                  <c:v>-1116.9000000000005</c:v>
                </c:pt>
                <c:pt idx="31">
                  <c:v>-389.40000000000055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1"/>
              <c:spPr>
                <a:solidFill>
                  <a:srgbClr val="FFFFFF">
                    <a:alpha val="69804"/>
                  </a:srgb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84-44D7-8AFF-723CC1C54D80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'Exp-Imp'!$D$2:$AI$3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'Exp-Imp'!$D$9:$AI$9</c:f>
              <c:numCache>
                <c:formatCode>0.0</c:formatCode>
                <c:ptCount val="32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-5.3446956763820248</c:v>
                </c:pt>
                <c:pt idx="28">
                  <c:v>-5.5786204630182441</c:v>
                </c:pt>
                <c:pt idx="29">
                  <c:v>-12.842411659653513</c:v>
                </c:pt>
                <c:pt idx="30">
                  <c:v>-12.611791466077573</c:v>
                </c:pt>
                <c:pt idx="31">
                  <c:v>-4.3184826621904149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18</xdr:row>
      <xdr:rowOff>171226</xdr:rowOff>
    </xdr:from>
    <xdr:to>
      <xdr:col>26</xdr:col>
      <xdr:colOff>211667</xdr:colOff>
      <xdr:row>38</xdr:row>
      <xdr:rowOff>130752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1</xdr:row>
      <xdr:rowOff>112713</xdr:rowOff>
    </xdr:from>
    <xdr:to>
      <xdr:col>26</xdr:col>
      <xdr:colOff>400049</xdr:colOff>
      <xdr:row>18</xdr:row>
      <xdr:rowOff>6351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566398</xdr:colOff>
      <xdr:row>11</xdr:row>
      <xdr:rowOff>162341</xdr:rowOff>
    </xdr:from>
    <xdr:to>
      <xdr:col>20</xdr:col>
      <xdr:colOff>638592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663349</xdr:colOff>
      <xdr:row>11</xdr:row>
      <xdr:rowOff>13570</xdr:rowOff>
    </xdr:from>
    <xdr:to>
      <xdr:col>10</xdr:col>
      <xdr:colOff>619806</xdr:colOff>
      <xdr:row>34</xdr:row>
      <xdr:rowOff>79374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fdp.gov.lv/17062020-fdp-viedoklis-par-finansu-ministrijas-makroekonomisko-raditaju-prognozem-2020-gadam-un-2021-2023gadam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stat.gov.lv/pxweb/lv/OSP_PUB/START__VEK__IS__ISP/ISP050c?s=isp050c&amp;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1"/>
  <sheetViews>
    <sheetView showGridLines="0" tabSelected="1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135" customWidth="1"/>
    <col min="2" max="5" width="9.85546875" style="89" customWidth="1"/>
    <col min="6" max="6" width="10" style="89" customWidth="1"/>
    <col min="7" max="7" width="10.85546875" style="2" customWidth="1"/>
    <col min="8" max="8" width="10.28515625" style="2" customWidth="1"/>
    <col min="9" max="9" width="10.42578125" style="2" customWidth="1"/>
    <col min="10" max="10" width="10.5703125" style="2" customWidth="1"/>
    <col min="11" max="11" width="9.7109375" style="2" customWidth="1"/>
    <col min="12" max="12" width="10.28515625" style="2" customWidth="1"/>
    <col min="13" max="13" width="11" style="2" customWidth="1"/>
    <col min="14" max="19" width="9.140625" style="2" customWidth="1"/>
    <col min="20" max="20" width="9.85546875" style="2" customWidth="1"/>
    <col min="21" max="21" width="9.140625" style="2" customWidth="1"/>
    <col min="22" max="25" width="9.7109375" style="2" customWidth="1"/>
    <col min="26" max="26" width="10.85546875" style="2" customWidth="1"/>
    <col min="27" max="28" width="9.7109375" style="2" customWidth="1"/>
    <col min="29" max="29" width="11" style="2" customWidth="1"/>
    <col min="30" max="31" width="8.140625" style="2" customWidth="1"/>
    <col min="32" max="35" width="9.140625" style="2" customWidth="1"/>
    <col min="36" max="36" width="14.42578125" style="10" hidden="1" customWidth="1"/>
    <col min="37" max="38" width="13.28515625" style="10" hidden="1" customWidth="1"/>
    <col min="39" max="16384" width="9.140625" style="10" hidden="1"/>
  </cols>
  <sheetData>
    <row r="1" spans="1:37" ht="14.45" customHeight="1" x14ac:dyDescent="0.2">
      <c r="A1" s="163" t="s">
        <v>0</v>
      </c>
      <c r="B1" s="165" t="s">
        <v>1</v>
      </c>
      <c r="C1" s="166"/>
      <c r="D1" s="166"/>
      <c r="E1" s="166"/>
      <c r="F1" s="161">
        <v>2016</v>
      </c>
      <c r="G1" s="165" t="s">
        <v>2</v>
      </c>
      <c r="H1" s="166"/>
      <c r="I1" s="166"/>
      <c r="J1" s="166"/>
      <c r="K1" s="161">
        <v>2017</v>
      </c>
      <c r="L1" s="158" t="s">
        <v>3</v>
      </c>
      <c r="M1" s="159"/>
      <c r="N1" s="159"/>
      <c r="O1" s="160"/>
      <c r="P1" s="161">
        <v>2018</v>
      </c>
      <c r="Q1" s="167" t="s">
        <v>102</v>
      </c>
      <c r="R1" s="168"/>
      <c r="S1" s="168"/>
      <c r="T1" s="82"/>
      <c r="U1" s="161">
        <v>2019</v>
      </c>
      <c r="V1" s="167" t="s">
        <v>103</v>
      </c>
      <c r="W1" s="168"/>
      <c r="X1" s="168"/>
      <c r="Y1" s="82"/>
      <c r="Z1" s="161">
        <v>2020</v>
      </c>
      <c r="AA1" s="167" t="s">
        <v>111</v>
      </c>
      <c r="AB1" s="168"/>
      <c r="AC1" s="168"/>
      <c r="AD1" s="169"/>
      <c r="AE1" s="179">
        <v>2021</v>
      </c>
      <c r="AF1" s="156" t="s">
        <v>123</v>
      </c>
      <c r="AG1" s="157"/>
      <c r="AH1" s="157"/>
      <c r="AI1" s="157"/>
    </row>
    <row r="2" spans="1:37" ht="18.75" customHeight="1" x14ac:dyDescent="0.2">
      <c r="A2" s="164"/>
      <c r="B2" s="1" t="s">
        <v>4</v>
      </c>
      <c r="C2" s="1" t="s">
        <v>5</v>
      </c>
      <c r="D2" s="1" t="s">
        <v>6</v>
      </c>
      <c r="E2" s="1" t="s">
        <v>7</v>
      </c>
      <c r="F2" s="162"/>
      <c r="G2" s="16" t="s">
        <v>4</v>
      </c>
      <c r="H2" s="16" t="s">
        <v>5</v>
      </c>
      <c r="I2" s="16" t="s">
        <v>6</v>
      </c>
      <c r="J2" s="16" t="s">
        <v>7</v>
      </c>
      <c r="K2" s="162"/>
      <c r="L2" s="16" t="s">
        <v>4</v>
      </c>
      <c r="M2" s="16" t="s">
        <v>5</v>
      </c>
      <c r="N2" s="16" t="s">
        <v>6</v>
      </c>
      <c r="O2" s="16" t="s">
        <v>7</v>
      </c>
      <c r="P2" s="162"/>
      <c r="Q2" s="16" t="s">
        <v>4</v>
      </c>
      <c r="R2" s="16" t="s">
        <v>5</v>
      </c>
      <c r="S2" s="16" t="s">
        <v>6</v>
      </c>
      <c r="T2" s="16" t="s">
        <v>7</v>
      </c>
      <c r="U2" s="162"/>
      <c r="V2" s="16" t="s">
        <v>4</v>
      </c>
      <c r="W2" s="16" t="s">
        <v>5</v>
      </c>
      <c r="X2" s="16" t="s">
        <v>6</v>
      </c>
      <c r="Y2" s="16" t="s">
        <v>7</v>
      </c>
      <c r="Z2" s="162"/>
      <c r="AA2" s="16" t="s">
        <v>4</v>
      </c>
      <c r="AB2" s="16" t="s">
        <v>5</v>
      </c>
      <c r="AC2" s="16" t="s">
        <v>6</v>
      </c>
      <c r="AD2" s="16" t="s">
        <v>7</v>
      </c>
      <c r="AE2" s="162"/>
      <c r="AF2" s="47">
        <v>2021</v>
      </c>
      <c r="AG2" s="47">
        <v>2022</v>
      </c>
      <c r="AH2" s="47">
        <v>2023</v>
      </c>
      <c r="AI2" s="47">
        <v>2024</v>
      </c>
    </row>
    <row r="3" spans="1:37" x14ac:dyDescent="0.2">
      <c r="A3" s="19" t="s">
        <v>8</v>
      </c>
      <c r="B3" s="17">
        <f t="shared" ref="B3:E4" si="0">F10/B10-1</f>
        <v>3.9855299074817774E-2</v>
      </c>
      <c r="C3" s="17">
        <f t="shared" si="0"/>
        <v>1.4708715537041117E-2</v>
      </c>
      <c r="D3" s="17">
        <f t="shared" si="0"/>
        <v>9.0305509207575518E-3</v>
      </c>
      <c r="E3" s="17">
        <f t="shared" si="0"/>
        <v>2.2733661534581895E-2</v>
      </c>
      <c r="F3" s="18">
        <f>H14/G14-1</f>
        <v>2.3676095426175214E-2</v>
      </c>
      <c r="G3" s="53">
        <f t="shared" ref="G3:J4" si="1">J10/F10-1</f>
        <v>1.9929756025100609E-2</v>
      </c>
      <c r="H3" s="17">
        <f t="shared" si="1"/>
        <v>3.8114249659606969E-2</v>
      </c>
      <c r="I3" s="17">
        <f t="shared" si="1"/>
        <v>3.9273948039534545E-2</v>
      </c>
      <c r="J3" s="17">
        <f t="shared" si="1"/>
        <v>3.4164069151924936E-2</v>
      </c>
      <c r="K3" s="18">
        <f>I14/H14-1</f>
        <v>3.3130888898412536E-2</v>
      </c>
      <c r="L3" s="17">
        <f t="shared" ref="L3:N4" si="2">N10/J10-1</f>
        <v>3.3148419063907975E-2</v>
      </c>
      <c r="M3" s="17">
        <f t="shared" si="2"/>
        <v>3.8591201965305189E-2</v>
      </c>
      <c r="N3" s="17">
        <f t="shared" si="2"/>
        <v>4.6397158394970939E-2</v>
      </c>
      <c r="O3" s="19">
        <f>Q10/M10-1</f>
        <v>4.9387187868378479E-2</v>
      </c>
      <c r="P3" s="18">
        <f>J14/I14-1</f>
        <v>3.9894803874928053E-2</v>
      </c>
      <c r="Q3" s="53">
        <f t="shared" ref="Q3:T4" si="3">R10/N10-1</f>
        <v>4.4858737440696572E-2</v>
      </c>
      <c r="R3" s="17">
        <f t="shared" si="3"/>
        <v>3.0332413615391962E-2</v>
      </c>
      <c r="S3" s="17">
        <f t="shared" si="3"/>
        <v>1.4053703653571503E-2</v>
      </c>
      <c r="T3" s="17">
        <f t="shared" si="3"/>
        <v>8.8089802546542639E-3</v>
      </c>
      <c r="U3" s="18">
        <f>K14/J14-1</f>
        <v>2.4843263546297623E-2</v>
      </c>
      <c r="V3" s="53">
        <f t="shared" ref="V3:Y4" si="4">V10/R10-1</f>
        <v>-1.7713053350038366E-2</v>
      </c>
      <c r="W3" s="53">
        <f t="shared" si="4"/>
        <v>-8.6506798804791507E-2</v>
      </c>
      <c r="X3" s="53">
        <f t="shared" si="4"/>
        <v>-2.9927846372884148E-2</v>
      </c>
      <c r="Y3" s="53">
        <f t="shared" si="4"/>
        <v>-1.9210848982171624E-2</v>
      </c>
      <c r="Z3" s="18">
        <f>L14/K14-1</f>
        <v>-3.8477557511284122E-2</v>
      </c>
      <c r="AA3" s="53">
        <f t="shared" ref="AA3:AD4" si="5">Z10/V10-1</f>
        <v>3.4048129319206311E-3</v>
      </c>
      <c r="AB3" s="53">
        <f t="shared" si="5"/>
        <v>0.10164016528437592</v>
      </c>
      <c r="AC3" s="53">
        <f t="shared" si="5"/>
        <v>4.8617109248840551E-2</v>
      </c>
      <c r="AD3" s="53">
        <f t="shared" si="5"/>
        <v>3.1272263627253549E-2</v>
      </c>
      <c r="AE3" s="18">
        <f>M14/L14-1</f>
        <v>4.7865882280487826E-2</v>
      </c>
      <c r="AF3" s="53">
        <v>3.6999999999999998E-2</v>
      </c>
      <c r="AG3" s="56">
        <v>0.05</v>
      </c>
      <c r="AH3" s="56">
        <v>3.5000000000000003E-2</v>
      </c>
      <c r="AI3" s="56">
        <v>3.4000000000000002E-2</v>
      </c>
    </row>
    <row r="4" spans="1:37" x14ac:dyDescent="0.2">
      <c r="A4" s="22" t="s">
        <v>9</v>
      </c>
      <c r="B4" s="20">
        <f t="shared" si="0"/>
        <v>3.8043038405004781E-2</v>
      </c>
      <c r="C4" s="20">
        <f t="shared" si="0"/>
        <v>1.9378696540923945E-2</v>
      </c>
      <c r="D4" s="20">
        <f t="shared" si="0"/>
        <v>2.003985545942677E-2</v>
      </c>
      <c r="E4" s="20">
        <f t="shared" si="0"/>
        <v>4.5325216978812088E-2</v>
      </c>
      <c r="F4" s="21">
        <f>H15/G15-1</f>
        <v>3.2524576831487906E-2</v>
      </c>
      <c r="G4" s="20">
        <f t="shared" si="1"/>
        <v>4.5269541467396701E-2</v>
      </c>
      <c r="H4" s="20">
        <f t="shared" si="1"/>
        <v>6.5314072147449664E-2</v>
      </c>
      <c r="I4" s="20">
        <f t="shared" si="1"/>
        <v>7.4358813357705111E-2</v>
      </c>
      <c r="J4" s="20">
        <f t="shared" si="1"/>
        <v>6.4332443152433694E-2</v>
      </c>
      <c r="K4" s="21">
        <f>I15/H15-1</f>
        <v>6.3580008674360089E-2</v>
      </c>
      <c r="L4" s="20">
        <f t="shared" si="2"/>
        <v>7.2584051414789963E-2</v>
      </c>
      <c r="M4" s="20">
        <f t="shared" si="2"/>
        <v>8.0635773101103148E-2</v>
      </c>
      <c r="N4" s="20">
        <f t="shared" si="2"/>
        <v>8.4861885935824333E-2</v>
      </c>
      <c r="O4" s="22">
        <f>Q11/M11-1</f>
        <v>8.9706794894676367E-2</v>
      </c>
      <c r="P4" s="21">
        <f>J15/I15-1</f>
        <v>8.0384234866079929E-2</v>
      </c>
      <c r="Q4" s="57">
        <f t="shared" si="3"/>
        <v>8.6646982261850081E-2</v>
      </c>
      <c r="R4" s="20">
        <f t="shared" si="3"/>
        <v>5.9525558187216943E-2</v>
      </c>
      <c r="S4" s="20">
        <f t="shared" si="3"/>
        <v>3.6187233867009505E-2</v>
      </c>
      <c r="T4" s="20">
        <f t="shared" si="3"/>
        <v>2.4476151664078127E-2</v>
      </c>
      <c r="U4" s="21">
        <f>K15/J15-1</f>
        <v>5.1234436032434605E-2</v>
      </c>
      <c r="V4" s="57">
        <f t="shared" si="4"/>
        <v>-2.1371847505258224E-4</v>
      </c>
      <c r="W4" s="57">
        <f t="shared" si="4"/>
        <v>-9.3413040828380423E-2</v>
      </c>
      <c r="X4" s="57">
        <f t="shared" si="4"/>
        <v>-4.1619608081434611E-2</v>
      </c>
      <c r="Y4" s="57">
        <f t="shared" si="4"/>
        <v>-1.8513922287445306E-2</v>
      </c>
      <c r="Z4" s="21">
        <f>L15/K15-1</f>
        <v>-3.9630280356242387E-2</v>
      </c>
      <c r="AA4" s="57">
        <f t="shared" si="5"/>
        <v>2.5048499461989726E-2</v>
      </c>
      <c r="AB4" s="57">
        <f t="shared" si="5"/>
        <v>0.16798000035777538</v>
      </c>
      <c r="AC4" s="57">
        <f t="shared" si="5"/>
        <v>0.13444255110978709</v>
      </c>
      <c r="AD4" s="57">
        <f t="shared" si="5"/>
        <v>0.13414090911319909</v>
      </c>
      <c r="AE4" s="21">
        <f>M15/L15-1</f>
        <v>0.1183682183848529</v>
      </c>
      <c r="AF4" s="58">
        <v>6.9000000000000006E-2</v>
      </c>
      <c r="AG4" s="57">
        <v>8.5000000000000006E-2</v>
      </c>
      <c r="AH4" s="57">
        <v>6.2E-2</v>
      </c>
      <c r="AI4" s="57">
        <v>5.2999999999999999E-2</v>
      </c>
    </row>
    <row r="5" spans="1:37" x14ac:dyDescent="0.2">
      <c r="A5" s="22" t="s">
        <v>10</v>
      </c>
      <c r="B5" s="20">
        <f>F18/B18-1</f>
        <v>-4.4487662574449471E-3</v>
      </c>
      <c r="C5" s="20">
        <f>G18/C18-1</f>
        <v>-6.9832602916876096E-3</v>
      </c>
      <c r="D5" s="20">
        <f>H18/D18-1</f>
        <v>2.2383204342633078E-3</v>
      </c>
      <c r="E5" s="20">
        <f>I18/E18-1</f>
        <v>1.4938501387424141E-2</v>
      </c>
      <c r="F5" s="23">
        <f>H21</f>
        <v>1.4064476304020967E-3</v>
      </c>
      <c r="G5" s="20">
        <f>J18/F18-1</f>
        <v>3.1847040437585461E-2</v>
      </c>
      <c r="H5" s="20">
        <f>K18/G18-1</f>
        <v>3.0951106223501945E-2</v>
      </c>
      <c r="I5" s="20">
        <f>L18/H18-1</f>
        <v>2.8858777535013536E-2</v>
      </c>
      <c r="J5" s="22">
        <f>M18/I18-1</f>
        <v>2.5611560394731336E-2</v>
      </c>
      <c r="K5" s="23">
        <f>I21</f>
        <v>2.930294902925823E-2</v>
      </c>
      <c r="L5" s="20">
        <f>N18/J18-1</f>
        <v>1.9916603953976209E-2</v>
      </c>
      <c r="M5" s="20">
        <f>O18/K18-1</f>
        <v>2.3523467325398562E-2</v>
      </c>
      <c r="N5" s="20">
        <f>P18/L18-1</f>
        <v>2.8878027649075433E-2</v>
      </c>
      <c r="O5" s="22">
        <f>Q18/M18-1</f>
        <v>2.9010270774976643E-2</v>
      </c>
      <c r="P5" s="23">
        <f>J21</f>
        <v>2.5344028482822356E-2</v>
      </c>
      <c r="Q5" s="58">
        <f>R18/N18-1</f>
        <v>2.9017722482354014E-2</v>
      </c>
      <c r="R5" s="20">
        <f>S18/O18-1</f>
        <v>3.2750991900243109E-2</v>
      </c>
      <c r="S5" s="20">
        <f>T18/P18-1</f>
        <v>2.8639552604240448E-2</v>
      </c>
      <c r="T5" s="20">
        <f>U18/Q18-1</f>
        <v>2.2112932935294483E-2</v>
      </c>
      <c r="U5" s="23">
        <f>K21</f>
        <v>2.811549455784812E-2</v>
      </c>
      <c r="V5" s="58">
        <f>V18/R18-1</f>
        <v>1.9414454636469403E-2</v>
      </c>
      <c r="W5" s="58">
        <f>W18/S18-1</f>
        <v>-4.2356940208996274E-3</v>
      </c>
      <c r="X5" s="58">
        <f>X18/T18-1</f>
        <v>4.4490516846185102E-6</v>
      </c>
      <c r="Y5" s="58">
        <f>Y18/U18-1</f>
        <v>-6.1432477539858921E-3</v>
      </c>
      <c r="Z5" s="23">
        <f>L21</f>
        <v>2.1888443570143856E-3</v>
      </c>
      <c r="AA5" s="58">
        <f>Z18/V18-1</f>
        <v>-1.2342565926555249E-3</v>
      </c>
      <c r="AB5" s="58">
        <f>AA18/W18-1</f>
        <v>2.3282069517290394E-2</v>
      </c>
      <c r="AC5" s="58">
        <f>AB18/X18-1</f>
        <v>3.7932445899772294E-2</v>
      </c>
      <c r="AD5" s="58">
        <f>AC18/Y18-1</f>
        <v>7.1405602401029E-2</v>
      </c>
      <c r="AE5" s="23">
        <f>M21</f>
        <v>3.2758733754288949E-2</v>
      </c>
      <c r="AF5" s="58">
        <v>0.02</v>
      </c>
      <c r="AG5" s="57">
        <v>2.4E-2</v>
      </c>
      <c r="AH5" s="57">
        <v>2.1999999999999999E-2</v>
      </c>
      <c r="AI5" s="57">
        <v>0.02</v>
      </c>
    </row>
    <row r="6" spans="1:37" x14ac:dyDescent="0.2">
      <c r="A6" s="25" t="s">
        <v>11</v>
      </c>
      <c r="B6" s="25">
        <f>F25-1</f>
        <v>9.9999999999988987E-4</v>
      </c>
      <c r="C6" s="25">
        <f>G25-1</f>
        <v>2.0000000000000018E-3</v>
      </c>
      <c r="D6" s="25">
        <f>H25-1</f>
        <v>8.0000000000000071E-3</v>
      </c>
      <c r="E6" s="25">
        <f>I25-1</f>
        <v>2.200000000000002E-2</v>
      </c>
      <c r="F6" s="26">
        <f>H28-1</f>
        <v>8.999999999999897E-3</v>
      </c>
      <c r="G6" s="24">
        <f>J25-1</f>
        <v>2.0999999999999908E-2</v>
      </c>
      <c r="H6" s="24">
        <f>K25-1</f>
        <v>3.2000000000000028E-2</v>
      </c>
      <c r="I6" s="24">
        <f>L25-1</f>
        <v>3.499999999999992E-2</v>
      </c>
      <c r="J6" s="24">
        <f>M25-1</f>
        <v>2.8000000000000025E-2</v>
      </c>
      <c r="K6" s="26">
        <f>I28-1</f>
        <v>2.8999999999999915E-2</v>
      </c>
      <c r="L6" s="24">
        <f>N25-1</f>
        <v>3.6999999999999922E-2</v>
      </c>
      <c r="M6" s="24">
        <f>O25-1</f>
        <v>3.8000000000000034E-2</v>
      </c>
      <c r="N6" s="24">
        <f>P25-1</f>
        <v>4.0999999999999925E-2</v>
      </c>
      <c r="O6" s="25">
        <f>Q25-1</f>
        <v>4.0000000000000036E-2</v>
      </c>
      <c r="P6" s="27">
        <f>J28-1</f>
        <v>3.8999999999999924E-2</v>
      </c>
      <c r="Q6" s="59">
        <f>R25-1</f>
        <v>4.0000000000000036E-2</v>
      </c>
      <c r="R6" s="24">
        <f>S25-1</f>
        <v>2.8999999999999915E-2</v>
      </c>
      <c r="S6" s="24">
        <f>T25-1</f>
        <v>2.0999999999999908E-2</v>
      </c>
      <c r="T6" s="24">
        <f>U25-1</f>
        <v>1.4999999999999902E-2</v>
      </c>
      <c r="U6" s="27">
        <f>K28-1</f>
        <v>2.6000000000000023E-2</v>
      </c>
      <c r="V6" s="59">
        <f>V25-1</f>
        <v>1.4999999999999902E-2</v>
      </c>
      <c r="W6" s="59">
        <f>W25-1</f>
        <v>-8.0000000000000071E-3</v>
      </c>
      <c r="X6" s="59">
        <f>X25-1</f>
        <v>-9.000000000000008E-3</v>
      </c>
      <c r="Y6" s="59">
        <f>Y25-1</f>
        <v>-1.0000000000000009E-3</v>
      </c>
      <c r="Z6" s="27">
        <f>L28-1</f>
        <v>-1.0000000000000009E-3</v>
      </c>
      <c r="AA6" s="59">
        <f>Z25-1</f>
        <v>2.200000000000002E-2</v>
      </c>
      <c r="AB6" s="59">
        <f>AA25-1</f>
        <v>6.2000000000000055E-2</v>
      </c>
      <c r="AC6" s="59">
        <f>AB25-1</f>
        <v>7.8999999999999959E-2</v>
      </c>
      <c r="AD6" s="59">
        <f>AC25-1</f>
        <v>9.8999999999999977E-2</v>
      </c>
      <c r="AE6" s="27">
        <f>M28-1</f>
        <v>6.6999999999999948E-2</v>
      </c>
      <c r="AF6" s="60">
        <v>3.1E-2</v>
      </c>
      <c r="AG6" s="59">
        <v>3.3000000000000002E-2</v>
      </c>
      <c r="AH6" s="59">
        <v>2.5999999999999999E-2</v>
      </c>
      <c r="AI6" s="59">
        <v>1.9E-2</v>
      </c>
    </row>
    <row r="7" spans="1:37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87"/>
      <c r="R7" s="87"/>
      <c r="S7" s="87"/>
      <c r="T7" s="87"/>
      <c r="U7" s="63"/>
      <c r="Z7" s="87"/>
      <c r="AA7" s="87"/>
      <c r="AB7" s="87"/>
      <c r="AC7" s="87"/>
      <c r="AD7" s="87"/>
      <c r="AE7" s="87"/>
      <c r="AF7" s="63"/>
      <c r="AG7" s="63"/>
      <c r="AH7" s="63"/>
      <c r="AI7" s="63"/>
    </row>
    <row r="8" spans="1:37" x14ac:dyDescent="0.2">
      <c r="A8" s="85" t="s">
        <v>12</v>
      </c>
      <c r="B8" s="64"/>
      <c r="C8" s="64"/>
      <c r="D8" s="65"/>
      <c r="E8" s="65"/>
      <c r="F8" s="65"/>
      <c r="G8" s="65"/>
      <c r="H8" s="65"/>
      <c r="I8" s="65"/>
      <c r="J8" s="64"/>
      <c r="K8" s="64"/>
      <c r="L8" s="64"/>
      <c r="M8" s="64"/>
      <c r="N8" s="64"/>
      <c r="O8" s="64"/>
      <c r="P8" s="63"/>
      <c r="Q8" s="63"/>
      <c r="R8" s="63"/>
      <c r="S8" s="63"/>
      <c r="T8" s="63"/>
      <c r="U8" s="63"/>
      <c r="V8" s="63"/>
      <c r="W8" s="63"/>
      <c r="X8" s="63"/>
      <c r="Y8" s="66"/>
      <c r="Z8" s="63"/>
      <c r="AA8" s="63"/>
      <c r="AB8" s="63"/>
      <c r="AC8" s="64"/>
      <c r="AD8" s="63"/>
      <c r="AE8" s="87"/>
      <c r="AG8" s="63"/>
      <c r="AH8" s="72"/>
      <c r="AI8" s="63"/>
    </row>
    <row r="9" spans="1:37" ht="12.95" customHeight="1" x14ac:dyDescent="0.2">
      <c r="A9" s="67" t="s">
        <v>13</v>
      </c>
      <c r="B9" s="68" t="s">
        <v>14</v>
      </c>
      <c r="C9" s="68" t="s">
        <v>15</v>
      </c>
      <c r="D9" s="68" t="s">
        <v>16</v>
      </c>
      <c r="E9" s="68" t="s">
        <v>17</v>
      </c>
      <c r="F9" s="68" t="s">
        <v>18</v>
      </c>
      <c r="G9" s="68" t="s">
        <v>19</v>
      </c>
      <c r="H9" s="68" t="s">
        <v>20</v>
      </c>
      <c r="I9" s="68" t="s">
        <v>21</v>
      </c>
      <c r="J9" s="68" t="s">
        <v>22</v>
      </c>
      <c r="K9" s="68" t="s">
        <v>23</v>
      </c>
      <c r="L9" s="68" t="s">
        <v>24</v>
      </c>
      <c r="M9" s="68" t="s">
        <v>25</v>
      </c>
      <c r="N9" s="68" t="s">
        <v>26</v>
      </c>
      <c r="O9" s="68" t="s">
        <v>27</v>
      </c>
      <c r="P9" s="68" t="s">
        <v>28</v>
      </c>
      <c r="Q9" s="68" t="s">
        <v>29</v>
      </c>
      <c r="R9" s="48" t="s">
        <v>30</v>
      </c>
      <c r="S9" s="48" t="s">
        <v>31</v>
      </c>
      <c r="T9" s="48" t="s">
        <v>32</v>
      </c>
      <c r="U9" s="48" t="s">
        <v>98</v>
      </c>
      <c r="V9" s="48" t="s">
        <v>104</v>
      </c>
      <c r="W9" s="48" t="s">
        <v>107</v>
      </c>
      <c r="X9" s="48" t="s">
        <v>108</v>
      </c>
      <c r="Y9" s="48" t="s">
        <v>109</v>
      </c>
      <c r="Z9" s="48" t="s">
        <v>119</v>
      </c>
      <c r="AA9" s="68" t="s">
        <v>122</v>
      </c>
      <c r="AB9" s="48" t="s">
        <v>124</v>
      </c>
      <c r="AC9" s="48" t="s">
        <v>125</v>
      </c>
      <c r="AE9" s="178"/>
      <c r="AH9" s="83"/>
      <c r="AI9" s="62"/>
    </row>
    <row r="10" spans="1:37" ht="15" x14ac:dyDescent="0.25">
      <c r="A10" s="132" t="s">
        <v>121</v>
      </c>
      <c r="B10" s="145">
        <v>6059671</v>
      </c>
      <c r="C10" s="145">
        <v>6150843</v>
      </c>
      <c r="D10" s="145">
        <v>6194085</v>
      </c>
      <c r="E10" s="145">
        <v>6186245</v>
      </c>
      <c r="F10" s="145">
        <v>6301181</v>
      </c>
      <c r="G10" s="145">
        <v>6241314</v>
      </c>
      <c r="H10" s="145">
        <v>6250021</v>
      </c>
      <c r="I10" s="145">
        <v>6326881</v>
      </c>
      <c r="J10" s="145">
        <v>6426762</v>
      </c>
      <c r="K10" s="145">
        <v>6479197</v>
      </c>
      <c r="L10" s="145">
        <v>6495484</v>
      </c>
      <c r="M10" s="145">
        <v>6543033</v>
      </c>
      <c r="N10" s="145">
        <v>6639799</v>
      </c>
      <c r="O10" s="145">
        <v>6729237</v>
      </c>
      <c r="P10" s="145">
        <v>6796856</v>
      </c>
      <c r="Q10" s="145">
        <v>6866175</v>
      </c>
      <c r="R10" s="145">
        <v>6937652</v>
      </c>
      <c r="S10" s="145">
        <v>6933351</v>
      </c>
      <c r="T10" s="145">
        <v>6892377</v>
      </c>
      <c r="U10" s="145">
        <v>6926659</v>
      </c>
      <c r="V10" s="145">
        <v>6814765</v>
      </c>
      <c r="W10" s="145">
        <v>6333569</v>
      </c>
      <c r="X10" s="145">
        <v>6686103</v>
      </c>
      <c r="Y10" s="145">
        <v>6793592</v>
      </c>
      <c r="Z10" s="145">
        <v>6837968</v>
      </c>
      <c r="AA10" s="145">
        <v>6977314</v>
      </c>
      <c r="AB10" s="145">
        <v>7011162</v>
      </c>
      <c r="AC10" s="154">
        <v>7006043</v>
      </c>
      <c r="AD10" s="152"/>
      <c r="AE10" s="150"/>
      <c r="AF10" s="145"/>
      <c r="AG10" s="145"/>
      <c r="AH10" s="83"/>
      <c r="AI10" s="62"/>
    </row>
    <row r="11" spans="1:37" ht="15" x14ac:dyDescent="0.25">
      <c r="A11" s="132" t="s">
        <v>33</v>
      </c>
      <c r="B11" s="145">
        <v>6041999</v>
      </c>
      <c r="C11" s="145">
        <v>6149330</v>
      </c>
      <c r="D11" s="145">
        <v>6198398</v>
      </c>
      <c r="E11" s="145">
        <v>6189314</v>
      </c>
      <c r="F11" s="145">
        <v>6271855</v>
      </c>
      <c r="G11" s="145">
        <v>6268496</v>
      </c>
      <c r="H11" s="145">
        <v>6322613</v>
      </c>
      <c r="I11" s="145">
        <v>6469846</v>
      </c>
      <c r="J11" s="145">
        <v>6555779</v>
      </c>
      <c r="K11" s="145">
        <v>6677917</v>
      </c>
      <c r="L11" s="145">
        <v>6792755</v>
      </c>
      <c r="M11" s="145">
        <v>6886067</v>
      </c>
      <c r="N11" s="145">
        <v>7031624</v>
      </c>
      <c r="O11" s="145">
        <v>7216396</v>
      </c>
      <c r="P11" s="145">
        <v>7369201</v>
      </c>
      <c r="Q11" s="145">
        <v>7503794</v>
      </c>
      <c r="R11" s="145">
        <v>7640893</v>
      </c>
      <c r="S11" s="145">
        <v>7645956</v>
      </c>
      <c r="T11" s="145">
        <v>7635872</v>
      </c>
      <c r="U11" s="145">
        <v>7687458</v>
      </c>
      <c r="V11" s="145">
        <v>7639260</v>
      </c>
      <c r="W11" s="145">
        <v>6931724</v>
      </c>
      <c r="X11" s="145">
        <v>7318070</v>
      </c>
      <c r="Y11" s="145">
        <v>7545133</v>
      </c>
      <c r="Z11" s="145">
        <v>7830612</v>
      </c>
      <c r="AA11" s="145">
        <v>8096115</v>
      </c>
      <c r="AB11" s="145">
        <v>8301930</v>
      </c>
      <c r="AC11" s="154">
        <v>8557244</v>
      </c>
      <c r="AD11" s="145"/>
      <c r="AE11" s="145"/>
      <c r="AF11" s="145"/>
      <c r="AG11" s="145"/>
      <c r="AH11" s="83"/>
      <c r="AI11" s="62"/>
    </row>
    <row r="12" spans="1:37" ht="15" x14ac:dyDescent="0.25">
      <c r="A12" s="146" t="s">
        <v>113</v>
      </c>
      <c r="B12" s="78"/>
      <c r="C12" s="78"/>
      <c r="D12" s="78"/>
      <c r="E12" s="78"/>
      <c r="F12" s="78"/>
      <c r="G12" s="78"/>
      <c r="H12" s="78"/>
      <c r="I12" s="73"/>
      <c r="J12" s="73"/>
      <c r="K12" s="73"/>
      <c r="L12" s="73"/>
      <c r="M12" s="73"/>
      <c r="N12" s="73"/>
      <c r="O12" s="73"/>
      <c r="P12" s="74"/>
      <c r="Q12" s="74"/>
      <c r="R12" s="74"/>
      <c r="S12" s="74"/>
      <c r="T12" s="74"/>
      <c r="U12" s="127"/>
      <c r="V12" s="128"/>
      <c r="W12" s="127"/>
      <c r="X12" s="74"/>
      <c r="Y12" s="74"/>
      <c r="Z12" s="74"/>
      <c r="AA12" s="138"/>
      <c r="AB12" s="74"/>
      <c r="AC12" s="74"/>
      <c r="AD12" s="74"/>
      <c r="AE12" s="74"/>
      <c r="AF12" s="62"/>
      <c r="AG12" s="69"/>
      <c r="AH12" s="83"/>
      <c r="AI12" s="62"/>
    </row>
    <row r="13" spans="1:37" x14ac:dyDescent="0.2">
      <c r="A13" s="67" t="s">
        <v>34</v>
      </c>
      <c r="B13" s="63"/>
      <c r="C13" s="63"/>
      <c r="D13" s="63"/>
      <c r="E13" s="63"/>
      <c r="F13" s="73"/>
      <c r="G13" s="68">
        <v>2015</v>
      </c>
      <c r="H13" s="68">
        <v>2016</v>
      </c>
      <c r="I13" s="68">
        <v>2017</v>
      </c>
      <c r="J13" s="68">
        <v>2018</v>
      </c>
      <c r="K13" s="68">
        <v>2019</v>
      </c>
      <c r="L13" s="68">
        <v>2020</v>
      </c>
      <c r="M13" s="68">
        <v>2021</v>
      </c>
      <c r="N13" s="73"/>
      <c r="O13" s="73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155"/>
      <c r="AG13" s="62"/>
      <c r="AH13" s="62"/>
      <c r="AI13" s="62"/>
    </row>
    <row r="14" spans="1:37" ht="15" x14ac:dyDescent="0.25">
      <c r="A14" s="132" t="s">
        <v>121</v>
      </c>
      <c r="B14" s="72"/>
      <c r="C14" s="72"/>
      <c r="D14" s="72"/>
      <c r="E14" s="72"/>
      <c r="F14" s="71"/>
      <c r="G14" s="145">
        <v>24572126</v>
      </c>
      <c r="H14" s="145">
        <v>25153898</v>
      </c>
      <c r="I14" s="145">
        <v>25987269</v>
      </c>
      <c r="J14" s="145">
        <v>27024026</v>
      </c>
      <c r="K14" s="145">
        <v>27695391</v>
      </c>
      <c r="L14" s="145">
        <v>26629740</v>
      </c>
      <c r="M14" s="154">
        <v>27904396</v>
      </c>
      <c r="N14" s="73"/>
      <c r="O14" s="73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3"/>
      <c r="AH14" s="75"/>
      <c r="AI14" s="75"/>
      <c r="AJ14" s="15"/>
      <c r="AK14" s="15"/>
    </row>
    <row r="15" spans="1:37" ht="15" x14ac:dyDescent="0.25">
      <c r="A15" s="132" t="s">
        <v>33</v>
      </c>
      <c r="B15" s="72"/>
      <c r="C15" s="72"/>
      <c r="D15" s="72"/>
      <c r="E15" s="72"/>
      <c r="F15" s="55"/>
      <c r="G15" s="145">
        <v>24572126</v>
      </c>
      <c r="H15" s="145">
        <v>25371324</v>
      </c>
      <c r="I15" s="145">
        <v>26984433</v>
      </c>
      <c r="J15" s="145">
        <v>29153556</v>
      </c>
      <c r="K15" s="145">
        <v>30647222</v>
      </c>
      <c r="L15" s="145">
        <v>29432664</v>
      </c>
      <c r="M15" s="154">
        <v>32916556</v>
      </c>
      <c r="N15" s="73"/>
      <c r="O15" s="73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</row>
    <row r="16" spans="1:37" ht="15" x14ac:dyDescent="0.25">
      <c r="A16" s="146" t="s">
        <v>112</v>
      </c>
      <c r="B16" s="78"/>
      <c r="C16" s="78"/>
      <c r="D16" s="78"/>
      <c r="E16" s="78"/>
      <c r="F16" s="78"/>
      <c r="G16" s="78"/>
      <c r="H16" s="147"/>
      <c r="I16" s="55"/>
      <c r="J16" s="73"/>
      <c r="K16" s="73"/>
      <c r="L16" s="73"/>
      <c r="M16" s="73"/>
      <c r="N16" s="73"/>
      <c r="O16" s="7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</row>
    <row r="17" spans="1:35" x14ac:dyDescent="0.2">
      <c r="A17" s="67" t="s">
        <v>35</v>
      </c>
      <c r="B17" s="68" t="s">
        <v>14</v>
      </c>
      <c r="C17" s="68" t="s">
        <v>15</v>
      </c>
      <c r="D17" s="68" t="s">
        <v>16</v>
      </c>
      <c r="E17" s="68" t="s">
        <v>17</v>
      </c>
      <c r="F17" s="68" t="s">
        <v>18</v>
      </c>
      <c r="G17" s="68" t="s">
        <v>19</v>
      </c>
      <c r="H17" s="68" t="s">
        <v>20</v>
      </c>
      <c r="I17" s="68" t="s">
        <v>21</v>
      </c>
      <c r="J17" s="68" t="s">
        <v>22</v>
      </c>
      <c r="K17" s="68" t="s">
        <v>23</v>
      </c>
      <c r="L17" s="68" t="s">
        <v>24</v>
      </c>
      <c r="M17" s="68" t="s">
        <v>25</v>
      </c>
      <c r="N17" s="68" t="s">
        <v>26</v>
      </c>
      <c r="O17" s="68" t="s">
        <v>27</v>
      </c>
      <c r="P17" s="68" t="s">
        <v>28</v>
      </c>
      <c r="Q17" s="68" t="s">
        <v>29</v>
      </c>
      <c r="R17" s="48" t="s">
        <v>30</v>
      </c>
      <c r="S17" s="48" t="s">
        <v>31</v>
      </c>
      <c r="T17" s="48" t="s">
        <v>32</v>
      </c>
      <c r="U17" s="48" t="s">
        <v>98</v>
      </c>
      <c r="V17" s="48" t="s">
        <v>104</v>
      </c>
      <c r="W17" s="48" t="s">
        <v>107</v>
      </c>
      <c r="X17" s="48" t="s">
        <v>108</v>
      </c>
      <c r="Y17" s="48" t="s">
        <v>109</v>
      </c>
      <c r="Z17" s="48" t="s">
        <v>119</v>
      </c>
      <c r="AA17" s="48" t="s">
        <v>122</v>
      </c>
      <c r="AB17" s="48" t="s">
        <v>124</v>
      </c>
      <c r="AC17" s="48" t="s">
        <v>125</v>
      </c>
      <c r="AH17" s="62"/>
      <c r="AI17" s="62"/>
    </row>
    <row r="18" spans="1:35" ht="12.95" customHeight="1" x14ac:dyDescent="0.25">
      <c r="A18" s="133" t="s">
        <v>36</v>
      </c>
      <c r="B18" s="128">
        <v>20567.5</v>
      </c>
      <c r="C18" s="128">
        <v>20878.5</v>
      </c>
      <c r="D18" s="128">
        <v>20595.8</v>
      </c>
      <c r="E18" s="128">
        <v>20577.7</v>
      </c>
      <c r="F18" s="128">
        <v>20476</v>
      </c>
      <c r="G18" s="128">
        <v>20732.7</v>
      </c>
      <c r="H18" s="128">
        <v>20641.900000000001</v>
      </c>
      <c r="I18" s="128">
        <v>20885.099999999999</v>
      </c>
      <c r="J18" s="128">
        <v>21128.1</v>
      </c>
      <c r="K18" s="128">
        <v>21374.400000000001</v>
      </c>
      <c r="L18" s="128">
        <v>21237.599999999999</v>
      </c>
      <c r="M18" s="128">
        <v>21420</v>
      </c>
      <c r="N18" s="128">
        <v>21548.9</v>
      </c>
      <c r="O18" s="128">
        <v>21877.200000000001</v>
      </c>
      <c r="P18" s="128">
        <v>21850.9</v>
      </c>
      <c r="Q18" s="128">
        <v>22041.4</v>
      </c>
      <c r="R18" s="128">
        <v>22174.2</v>
      </c>
      <c r="S18" s="128">
        <v>22593.7</v>
      </c>
      <c r="T18" s="128">
        <v>22476.7</v>
      </c>
      <c r="U18" s="128">
        <v>22528.799999999999</v>
      </c>
      <c r="V18" s="128">
        <v>22604.7</v>
      </c>
      <c r="W18" s="128">
        <v>22498</v>
      </c>
      <c r="X18" s="128">
        <v>22476.799999999999</v>
      </c>
      <c r="Y18" s="128">
        <v>22390.400000000001</v>
      </c>
      <c r="Z18" s="128">
        <v>22576.799999999999</v>
      </c>
      <c r="AA18" s="128">
        <v>23021.8</v>
      </c>
      <c r="AB18" s="148">
        <v>23329.4</v>
      </c>
      <c r="AC18" s="148">
        <v>23989.200000000001</v>
      </c>
      <c r="AH18" s="73"/>
      <c r="AI18" s="62"/>
    </row>
    <row r="19" spans="1:35" x14ac:dyDescent="0.2">
      <c r="A19" s="149" t="s">
        <v>114</v>
      </c>
      <c r="B19" s="78"/>
      <c r="C19" s="78"/>
      <c r="D19" s="78"/>
      <c r="E19" s="78"/>
      <c r="F19" s="78"/>
      <c r="G19" s="78"/>
      <c r="H19" s="78"/>
      <c r="I19" s="73"/>
      <c r="J19" s="73"/>
      <c r="K19" s="73"/>
      <c r="L19" s="55"/>
      <c r="M19" s="73"/>
      <c r="N19" s="73"/>
      <c r="O19" s="7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76"/>
      <c r="AG19" s="62"/>
      <c r="AH19" s="62"/>
      <c r="AI19" s="62"/>
    </row>
    <row r="20" spans="1:35" x14ac:dyDescent="0.2">
      <c r="A20" s="67" t="s">
        <v>37</v>
      </c>
      <c r="B20" s="63"/>
      <c r="C20" s="63"/>
      <c r="D20" s="63"/>
      <c r="E20" s="63"/>
      <c r="F20" s="73"/>
      <c r="G20" s="68">
        <v>2015</v>
      </c>
      <c r="H20" s="68">
        <v>2016</v>
      </c>
      <c r="I20" s="68">
        <v>2017</v>
      </c>
      <c r="J20" s="68">
        <v>2018</v>
      </c>
      <c r="K20" s="68">
        <v>2019</v>
      </c>
      <c r="L20" s="68">
        <v>2020</v>
      </c>
      <c r="M20" s="68">
        <v>2021</v>
      </c>
      <c r="N20" s="55"/>
      <c r="O20" s="55"/>
      <c r="P20" s="71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</row>
    <row r="21" spans="1:35" ht="24.6" customHeight="1" x14ac:dyDescent="0.2">
      <c r="A21" s="132" t="s">
        <v>38</v>
      </c>
      <c r="B21" s="72"/>
      <c r="C21" s="72"/>
      <c r="D21" s="72"/>
      <c r="E21" s="72"/>
      <c r="F21" s="70"/>
      <c r="G21" s="86">
        <v>2E-3</v>
      </c>
      <c r="H21" s="86">
        <f>SUM(F18:I18)/SUM(B18:E18)-1</f>
        <v>1.4064476304020967E-3</v>
      </c>
      <c r="I21" s="86">
        <f>SUM(J18:M18)/SUM(F18:I18)-1</f>
        <v>2.930294902925823E-2</v>
      </c>
      <c r="J21" s="86">
        <f>SUM(N18:Q18)/SUM(J18:M18)-1</f>
        <v>2.5344028482822356E-2</v>
      </c>
      <c r="K21" s="86">
        <f>SUM(R18:U18)/SUM(N18:Q18)-1</f>
        <v>2.811549455784812E-2</v>
      </c>
      <c r="L21" s="86">
        <f>SUM(V18:Y18)/SUM(R18:U18)-1</f>
        <v>2.1888443570143856E-3</v>
      </c>
      <c r="M21" s="86">
        <f>SUM(Z18:AC18)/SUM(V18:Y18)-1</f>
        <v>3.2758733754288949E-2</v>
      </c>
      <c r="N21" s="103"/>
      <c r="O21" s="103"/>
      <c r="P21" s="71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</row>
    <row r="22" spans="1:35" ht="24.6" customHeight="1" x14ac:dyDescent="0.25">
      <c r="A22" s="134"/>
      <c r="B22" s="72"/>
      <c r="C22" s="72"/>
      <c r="D22" s="72"/>
      <c r="E22" s="72"/>
      <c r="F22" s="70"/>
      <c r="G22" s="103"/>
      <c r="M22" s="55"/>
      <c r="N22" s="55"/>
      <c r="O22" s="73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</row>
    <row r="23" spans="1:35" ht="15" x14ac:dyDescent="0.25">
      <c r="A23" s="140" t="s">
        <v>105</v>
      </c>
      <c r="B23" s="78"/>
      <c r="C23" s="78"/>
      <c r="D23" s="78"/>
      <c r="E23" s="78"/>
      <c r="F23" s="78"/>
      <c r="G23" s="78"/>
      <c r="H23" s="102"/>
      <c r="I23" s="55"/>
      <c r="J23" s="55"/>
      <c r="K23" s="55"/>
      <c r="L23" s="55"/>
      <c r="M23" s="55"/>
      <c r="N23" s="55"/>
      <c r="O23" s="73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5" x14ac:dyDescent="0.2">
      <c r="A24" s="67" t="s">
        <v>39</v>
      </c>
      <c r="B24" s="68" t="s">
        <v>14</v>
      </c>
      <c r="C24" s="68" t="s">
        <v>15</v>
      </c>
      <c r="D24" s="68" t="s">
        <v>16</v>
      </c>
      <c r="E24" s="68" t="s">
        <v>17</v>
      </c>
      <c r="F24" s="68" t="s">
        <v>18</v>
      </c>
      <c r="G24" s="68" t="s">
        <v>19</v>
      </c>
      <c r="H24" s="68" t="s">
        <v>20</v>
      </c>
      <c r="I24" s="68" t="s">
        <v>21</v>
      </c>
      <c r="J24" s="68" t="s">
        <v>22</v>
      </c>
      <c r="K24" s="68" t="s">
        <v>23</v>
      </c>
      <c r="L24" s="68" t="s">
        <v>24</v>
      </c>
      <c r="M24" s="68" t="s">
        <v>25</v>
      </c>
      <c r="N24" s="68" t="s">
        <v>26</v>
      </c>
      <c r="O24" s="68" t="s">
        <v>27</v>
      </c>
      <c r="P24" s="68" t="s">
        <v>28</v>
      </c>
      <c r="Q24" s="68" t="s">
        <v>29</v>
      </c>
      <c r="R24" s="48" t="s">
        <v>30</v>
      </c>
      <c r="S24" s="48" t="s">
        <v>31</v>
      </c>
      <c r="T24" s="48" t="s">
        <v>32</v>
      </c>
      <c r="U24" s="48" t="s">
        <v>98</v>
      </c>
      <c r="V24" s="48" t="s">
        <v>104</v>
      </c>
      <c r="W24" s="48" t="s">
        <v>107</v>
      </c>
      <c r="X24" s="48" t="s">
        <v>108</v>
      </c>
      <c r="Y24" s="48" t="s">
        <v>109</v>
      </c>
      <c r="Z24" s="48" t="s">
        <v>119</v>
      </c>
      <c r="AA24" s="48" t="s">
        <v>122</v>
      </c>
      <c r="AB24" s="48" t="s">
        <v>124</v>
      </c>
      <c r="AC24" s="48" t="s">
        <v>125</v>
      </c>
      <c r="AH24" s="62"/>
      <c r="AI24" s="62"/>
    </row>
    <row r="25" spans="1:35" ht="26.25" x14ac:dyDescent="0.25">
      <c r="A25" s="132" t="s">
        <v>40</v>
      </c>
      <c r="B25" s="150">
        <v>1.002</v>
      </c>
      <c r="C25" s="150">
        <v>1.006</v>
      </c>
      <c r="D25" s="150">
        <v>1.004</v>
      </c>
      <c r="E25" s="150">
        <v>0.99299999999999999</v>
      </c>
      <c r="F25" s="150">
        <v>1.0009999999999999</v>
      </c>
      <c r="G25" s="150">
        <v>1.002</v>
      </c>
      <c r="H25" s="150">
        <v>1.008</v>
      </c>
      <c r="I25" s="150">
        <v>1.022</v>
      </c>
      <c r="J25" s="150">
        <v>1.0209999999999999</v>
      </c>
      <c r="K25" s="150">
        <v>1.032</v>
      </c>
      <c r="L25" s="150">
        <v>1.0349999999999999</v>
      </c>
      <c r="M25" s="150">
        <v>1.028</v>
      </c>
      <c r="N25" s="150">
        <v>1.0369999999999999</v>
      </c>
      <c r="O25" s="150">
        <v>1.038</v>
      </c>
      <c r="P25" s="150">
        <v>1.0409999999999999</v>
      </c>
      <c r="Q25" s="150">
        <v>1.04</v>
      </c>
      <c r="R25" s="150">
        <v>1.04</v>
      </c>
      <c r="S25" s="150">
        <v>1.0289999999999999</v>
      </c>
      <c r="T25" s="150">
        <v>1.0209999999999999</v>
      </c>
      <c r="U25" s="150">
        <v>1.0149999999999999</v>
      </c>
      <c r="V25" s="150">
        <v>1.0149999999999999</v>
      </c>
      <c r="W25" s="150">
        <v>0.99199999999999999</v>
      </c>
      <c r="X25" s="150">
        <v>0.99099999999999999</v>
      </c>
      <c r="Y25" s="150">
        <v>0.999</v>
      </c>
      <c r="Z25" s="150">
        <v>1.022</v>
      </c>
      <c r="AA25" s="150">
        <v>1.0620000000000001</v>
      </c>
      <c r="AB25" s="150">
        <v>1.079</v>
      </c>
      <c r="AC25" s="148">
        <v>1.099</v>
      </c>
      <c r="AH25" s="62"/>
      <c r="AI25" s="62"/>
    </row>
    <row r="26" spans="1:35" ht="15" x14ac:dyDescent="0.25">
      <c r="A26" s="151" t="s">
        <v>115</v>
      </c>
      <c r="B26" s="79"/>
      <c r="C26" s="79"/>
      <c r="D26" s="79"/>
      <c r="E26" s="79"/>
      <c r="F26" s="79"/>
      <c r="G26" s="80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6"/>
      <c r="AH26" s="62"/>
      <c r="AI26" s="62"/>
    </row>
    <row r="27" spans="1:35" x14ac:dyDescent="0.2">
      <c r="A27" s="67" t="s">
        <v>41</v>
      </c>
      <c r="B27" s="63"/>
      <c r="C27" s="63"/>
      <c r="D27" s="63"/>
      <c r="E27" s="63"/>
      <c r="F27" s="73"/>
      <c r="G27" s="68">
        <v>2015</v>
      </c>
      <c r="H27" s="68">
        <v>2016</v>
      </c>
      <c r="I27" s="68">
        <v>2017</v>
      </c>
      <c r="J27" s="68">
        <v>2018</v>
      </c>
      <c r="K27" s="68">
        <v>2019</v>
      </c>
      <c r="L27" s="68">
        <v>2020</v>
      </c>
      <c r="M27" s="68">
        <v>2021</v>
      </c>
      <c r="N27" s="73"/>
      <c r="O27" s="73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</row>
    <row r="28" spans="1:35" ht="15" x14ac:dyDescent="0.25">
      <c r="A28" s="132" t="s">
        <v>42</v>
      </c>
      <c r="B28" s="72"/>
      <c r="C28" s="72"/>
      <c r="D28" s="72"/>
      <c r="E28" s="72"/>
      <c r="F28" s="55"/>
      <c r="G28" s="150">
        <v>1.0009999999999999</v>
      </c>
      <c r="H28" s="150">
        <v>1.0089999999999999</v>
      </c>
      <c r="I28" s="150">
        <v>1.0289999999999999</v>
      </c>
      <c r="J28" s="150">
        <v>1.0389999999999999</v>
      </c>
      <c r="K28" s="150">
        <v>1.026</v>
      </c>
      <c r="L28" s="150">
        <v>0.999</v>
      </c>
      <c r="M28" s="153">
        <v>1.0669999999999999</v>
      </c>
      <c r="N28" s="73"/>
      <c r="O28" s="73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</row>
    <row r="29" spans="1:35" ht="15" x14ac:dyDescent="0.25">
      <c r="A29" s="151" t="s">
        <v>116</v>
      </c>
      <c r="B29" s="81"/>
      <c r="C29" s="81"/>
      <c r="D29" s="81"/>
      <c r="E29" s="81"/>
      <c r="F29" s="81"/>
      <c r="G29" s="101"/>
      <c r="H29" s="81"/>
      <c r="I29" s="81"/>
      <c r="J29" s="81"/>
      <c r="K29" s="81"/>
      <c r="L29" s="71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hidden="1" x14ac:dyDescent="0.2">
      <c r="B30" s="88"/>
      <c r="C30" s="88"/>
      <c r="D30" s="88"/>
      <c r="E30" s="88"/>
      <c r="F30" s="8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idden="1" x14ac:dyDescent="0.2">
      <c r="B31" s="88"/>
      <c r="C31" s="88"/>
      <c r="D31" s="88"/>
      <c r="E31" s="88"/>
      <c r="F31" s="8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</sheetData>
  <mergeCells count="14">
    <mergeCell ref="AF1:AI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  <mergeCell ref="AE1:AE2"/>
  </mergeCells>
  <phoneticPr fontId="30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2"/>
  <sheetViews>
    <sheetView showGridLines="0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4" customWidth="1"/>
    <col min="2" max="5" width="9.85546875" style="2" customWidth="1"/>
    <col min="6" max="6" width="10" style="2" customWidth="1"/>
    <col min="7" max="7" width="10.7109375" style="2" customWidth="1"/>
    <col min="8" max="8" width="10.42578125" style="2" customWidth="1"/>
    <col min="9" max="10" width="11" style="2" customWidth="1"/>
    <col min="11" max="12" width="10.28515625" style="2" customWidth="1"/>
    <col min="13" max="13" width="9.5703125" style="2" customWidth="1"/>
    <col min="14" max="21" width="9.140625" style="2" customWidth="1"/>
    <col min="22" max="24" width="9" style="8" customWidth="1"/>
    <col min="25" max="25" width="10.85546875" style="8" customWidth="1"/>
    <col min="26" max="31" width="9" style="8" customWidth="1"/>
    <col min="32" max="32" width="9.140625" style="10" customWidth="1"/>
    <col min="33" max="33" width="10.5703125" style="10" customWidth="1"/>
    <col min="34" max="35" width="9.140625" style="10" customWidth="1"/>
    <col min="36" max="16384" width="9.140625" style="2" hidden="1"/>
  </cols>
  <sheetData>
    <row r="1" spans="1:35" ht="14.45" customHeight="1" x14ac:dyDescent="0.2">
      <c r="A1" s="163" t="s">
        <v>43</v>
      </c>
      <c r="B1" s="165" t="s">
        <v>44</v>
      </c>
      <c r="C1" s="166"/>
      <c r="D1" s="166"/>
      <c r="E1" s="166"/>
      <c r="F1" s="161">
        <v>2016</v>
      </c>
      <c r="G1" s="165" t="s">
        <v>45</v>
      </c>
      <c r="H1" s="166"/>
      <c r="I1" s="166"/>
      <c r="J1" s="170"/>
      <c r="K1" s="161">
        <v>2017</v>
      </c>
      <c r="L1" s="158" t="s">
        <v>46</v>
      </c>
      <c r="M1" s="159"/>
      <c r="N1" s="159"/>
      <c r="O1" s="160"/>
      <c r="P1" s="161">
        <v>2018</v>
      </c>
      <c r="Q1" s="158" t="s">
        <v>99</v>
      </c>
      <c r="R1" s="159"/>
      <c r="S1" s="159"/>
      <c r="T1" s="160"/>
      <c r="U1" s="161">
        <v>2019</v>
      </c>
      <c r="V1" s="158" t="s">
        <v>106</v>
      </c>
      <c r="W1" s="159"/>
      <c r="X1" s="159"/>
      <c r="Y1" s="160"/>
      <c r="Z1" s="161">
        <v>2020</v>
      </c>
      <c r="AA1" s="158" t="s">
        <v>120</v>
      </c>
      <c r="AB1" s="159"/>
      <c r="AC1" s="159"/>
      <c r="AD1" s="160"/>
      <c r="AE1" s="179">
        <v>2021</v>
      </c>
      <c r="AF1" s="156" t="s">
        <v>123</v>
      </c>
      <c r="AG1" s="157"/>
      <c r="AH1" s="157"/>
      <c r="AI1" s="157"/>
    </row>
    <row r="2" spans="1:35" ht="14.45" customHeight="1" x14ac:dyDescent="0.2">
      <c r="A2" s="164"/>
      <c r="B2" s="1" t="s">
        <v>4</v>
      </c>
      <c r="C2" s="1" t="s">
        <v>5</v>
      </c>
      <c r="D2" s="1" t="s">
        <v>6</v>
      </c>
      <c r="E2" s="1" t="s">
        <v>7</v>
      </c>
      <c r="F2" s="162"/>
      <c r="G2" s="1" t="s">
        <v>4</v>
      </c>
      <c r="H2" s="1" t="s">
        <v>5</v>
      </c>
      <c r="I2" s="1" t="s">
        <v>6</v>
      </c>
      <c r="J2" s="1" t="s">
        <v>7</v>
      </c>
      <c r="K2" s="162"/>
      <c r="L2" s="1" t="s">
        <v>4</v>
      </c>
      <c r="M2" s="1" t="s">
        <v>5</v>
      </c>
      <c r="N2" s="1" t="s">
        <v>6</v>
      </c>
      <c r="O2" s="1" t="s">
        <v>7</v>
      </c>
      <c r="P2" s="162"/>
      <c r="Q2" s="1" t="s">
        <v>4</v>
      </c>
      <c r="R2" s="1" t="s">
        <v>5</v>
      </c>
      <c r="S2" s="1" t="s">
        <v>6</v>
      </c>
      <c r="T2" s="1" t="s">
        <v>7</v>
      </c>
      <c r="U2" s="162"/>
      <c r="V2" s="1" t="s">
        <v>4</v>
      </c>
      <c r="W2" s="1" t="s">
        <v>5</v>
      </c>
      <c r="X2" s="1" t="s">
        <v>6</v>
      </c>
      <c r="Y2" s="1" t="s">
        <v>7</v>
      </c>
      <c r="Z2" s="162"/>
      <c r="AA2" s="1" t="s">
        <v>4</v>
      </c>
      <c r="AB2" s="1" t="s">
        <v>5</v>
      </c>
      <c r="AC2" s="1" t="s">
        <v>6</v>
      </c>
      <c r="AD2" s="1" t="s">
        <v>7</v>
      </c>
      <c r="AE2" s="162"/>
      <c r="AF2" s="47">
        <v>2020</v>
      </c>
      <c r="AG2" s="47">
        <v>2021</v>
      </c>
      <c r="AH2" s="47">
        <v>2022</v>
      </c>
      <c r="AI2" s="47">
        <v>2023</v>
      </c>
    </row>
    <row r="3" spans="1:35" x14ac:dyDescent="0.2">
      <c r="A3" s="17" t="s">
        <v>47</v>
      </c>
      <c r="B3" s="17">
        <f>F10/B10-1</f>
        <v>3.9855299074817774E-2</v>
      </c>
      <c r="C3" s="17">
        <f t="shared" ref="C3:E4" si="0">G10/C10-1</f>
        <v>1.4708715537041117E-2</v>
      </c>
      <c r="D3" s="17">
        <f t="shared" si="0"/>
        <v>9.0305509207575518E-3</v>
      </c>
      <c r="E3" s="17">
        <f t="shared" si="0"/>
        <v>2.2733661534581895E-2</v>
      </c>
      <c r="F3" s="18">
        <f>H14/G14-1</f>
        <v>2.3676095426175214E-2</v>
      </c>
      <c r="G3" s="17">
        <f>J10/F10-1</f>
        <v>1.9929756025100609E-2</v>
      </c>
      <c r="H3" s="17">
        <f t="shared" ref="H3:J4" si="1">K10/G10-1</f>
        <v>3.8114249659606969E-2</v>
      </c>
      <c r="I3" s="17">
        <f t="shared" si="1"/>
        <v>3.9273948039534545E-2</v>
      </c>
      <c r="J3" s="17">
        <f t="shared" si="1"/>
        <v>3.4164069151924936E-2</v>
      </c>
      <c r="K3" s="18">
        <f>I14/H14-1</f>
        <v>3.3130888898412536E-2</v>
      </c>
      <c r="L3" s="17">
        <f t="shared" ref="L3:N4" si="2">N10/J10-1</f>
        <v>3.3148419063907975E-2</v>
      </c>
      <c r="M3" s="17">
        <f t="shared" si="2"/>
        <v>3.8591201965305189E-2</v>
      </c>
      <c r="N3" s="17">
        <f t="shared" si="2"/>
        <v>4.6397158394970939E-2</v>
      </c>
      <c r="O3" s="17">
        <f>Q10/M10-1</f>
        <v>4.9387187868378479E-2</v>
      </c>
      <c r="P3" s="28">
        <f>J14/I14-1</f>
        <v>3.9894803874928053E-2</v>
      </c>
      <c r="Q3" s="53">
        <f t="shared" ref="Q3:T4" si="3">R10/N10-1</f>
        <v>4.4858737440696572E-2</v>
      </c>
      <c r="R3" s="53">
        <f t="shared" si="3"/>
        <v>3.0332413615391962E-2</v>
      </c>
      <c r="S3" s="53">
        <f t="shared" si="3"/>
        <v>1.4053703653571503E-2</v>
      </c>
      <c r="T3" s="53">
        <f t="shared" si="3"/>
        <v>8.8089802546542639E-3</v>
      </c>
      <c r="U3" s="28">
        <f>K14/J14-1</f>
        <v>2.4843263546297623E-2</v>
      </c>
      <c r="V3" s="53">
        <f t="shared" ref="V3:Y4" si="4">V10/R10-1</f>
        <v>-1.7713053350038366E-2</v>
      </c>
      <c r="W3" s="53">
        <f t="shared" si="4"/>
        <v>-8.6506798804791507E-2</v>
      </c>
      <c r="X3" s="53">
        <f t="shared" si="4"/>
        <v>-2.9927846372884148E-2</v>
      </c>
      <c r="Y3" s="53">
        <f t="shared" si="4"/>
        <v>-1.9210848982171624E-2</v>
      </c>
      <c r="Z3" s="28">
        <f>L14/K14-1</f>
        <v>-3.8477557511284122E-2</v>
      </c>
      <c r="AA3" s="53">
        <f t="shared" ref="AA3:AD4" si="5">Z10/V10-1</f>
        <v>3.4048129319206311E-3</v>
      </c>
      <c r="AB3" s="53">
        <f t="shared" si="5"/>
        <v>0.10164016528437592</v>
      </c>
      <c r="AC3" s="53">
        <f t="shared" si="5"/>
        <v>4.8617109248840551E-2</v>
      </c>
      <c r="AD3" s="53">
        <f t="shared" si="5"/>
        <v>3.1272263627253549E-2</v>
      </c>
      <c r="AE3" s="28">
        <f>M14/L14-1</f>
        <v>4.7865882280487826E-2</v>
      </c>
      <c r="AF3" s="53">
        <v>3.6999999999999998E-2</v>
      </c>
      <c r="AG3" s="56">
        <v>0.05</v>
      </c>
      <c r="AH3" s="56">
        <v>3.5000000000000003E-2</v>
      </c>
      <c r="AI3" s="56">
        <v>3.4000000000000002E-2</v>
      </c>
    </row>
    <row r="4" spans="1:35" x14ac:dyDescent="0.2">
      <c r="A4" s="20" t="s">
        <v>48</v>
      </c>
      <c r="B4" s="20">
        <f>F11/B11-1</f>
        <v>3.8043038405004781E-2</v>
      </c>
      <c r="C4" s="20">
        <f t="shared" si="0"/>
        <v>1.9378696540923945E-2</v>
      </c>
      <c r="D4" s="20">
        <f t="shared" si="0"/>
        <v>2.003985545942677E-2</v>
      </c>
      <c r="E4" s="20">
        <f t="shared" si="0"/>
        <v>4.5325216978812088E-2</v>
      </c>
      <c r="F4" s="21">
        <f>H15/G15-1</f>
        <v>3.2524576831487906E-2</v>
      </c>
      <c r="G4" s="20">
        <f>J11/F11-1</f>
        <v>4.5269541467396701E-2</v>
      </c>
      <c r="H4" s="20">
        <f t="shared" si="1"/>
        <v>6.5314072147449664E-2</v>
      </c>
      <c r="I4" s="20">
        <f t="shared" si="1"/>
        <v>7.4358813357705111E-2</v>
      </c>
      <c r="J4" s="20">
        <f t="shared" si="1"/>
        <v>6.4332443152433694E-2</v>
      </c>
      <c r="K4" s="21">
        <f>I15/H15-1</f>
        <v>6.3580008674360089E-2</v>
      </c>
      <c r="L4" s="20">
        <f t="shared" si="2"/>
        <v>7.2584051414789963E-2</v>
      </c>
      <c r="M4" s="20">
        <f t="shared" si="2"/>
        <v>8.0635773101103148E-2</v>
      </c>
      <c r="N4" s="20">
        <f t="shared" si="2"/>
        <v>8.4861885935824333E-2</v>
      </c>
      <c r="O4" s="20">
        <f>Q11/M11-1</f>
        <v>8.9706794894676367E-2</v>
      </c>
      <c r="P4" s="23">
        <f>J15/I15-1</f>
        <v>8.0384234866079929E-2</v>
      </c>
      <c r="Q4" s="58">
        <f t="shared" si="3"/>
        <v>8.6646982261850081E-2</v>
      </c>
      <c r="R4" s="58">
        <f t="shared" si="3"/>
        <v>5.9525558187216943E-2</v>
      </c>
      <c r="S4" s="58">
        <f t="shared" si="3"/>
        <v>3.6187233867009505E-2</v>
      </c>
      <c r="T4" s="58">
        <f t="shared" si="3"/>
        <v>2.4476151664078127E-2</v>
      </c>
      <c r="U4" s="23">
        <f>K15/J15-1</f>
        <v>5.1234436032434605E-2</v>
      </c>
      <c r="V4" s="58">
        <f t="shared" si="4"/>
        <v>-2.1371847505258224E-4</v>
      </c>
      <c r="W4" s="58">
        <f t="shared" si="4"/>
        <v>-9.3413040828380423E-2</v>
      </c>
      <c r="X4" s="58">
        <f t="shared" si="4"/>
        <v>-4.1619608081434611E-2</v>
      </c>
      <c r="Y4" s="58">
        <f t="shared" si="4"/>
        <v>-1.8513922287445306E-2</v>
      </c>
      <c r="Z4" s="23">
        <f>L15/K15-1</f>
        <v>-3.9630280356242387E-2</v>
      </c>
      <c r="AA4" s="58">
        <f t="shared" si="5"/>
        <v>2.5048499461989726E-2</v>
      </c>
      <c r="AB4" s="58">
        <f t="shared" si="5"/>
        <v>0.16798000035777538</v>
      </c>
      <c r="AC4" s="58">
        <f t="shared" si="5"/>
        <v>0.13444255110978709</v>
      </c>
      <c r="AD4" s="58">
        <f t="shared" si="5"/>
        <v>0.13414090911319909</v>
      </c>
      <c r="AE4" s="23">
        <f>M15/L15-1</f>
        <v>0.1183682183848529</v>
      </c>
      <c r="AF4" s="58">
        <v>6.9000000000000006E-2</v>
      </c>
      <c r="AG4" s="57">
        <v>8.5000000000000006E-2</v>
      </c>
      <c r="AH4" s="57">
        <v>6.2E-2</v>
      </c>
      <c r="AI4" s="57">
        <v>5.2999999999999999E-2</v>
      </c>
    </row>
    <row r="5" spans="1:35" x14ac:dyDescent="0.2">
      <c r="A5" s="20" t="s">
        <v>49</v>
      </c>
      <c r="B5" s="20">
        <f>F18/B18-1</f>
        <v>-4.4487662574449471E-3</v>
      </c>
      <c r="C5" s="20">
        <f>G18/C18-1</f>
        <v>-6.9832602916876096E-3</v>
      </c>
      <c r="D5" s="20">
        <f>H18/D18-1</f>
        <v>2.2383204342633078E-3</v>
      </c>
      <c r="E5" s="20">
        <f>I18/E18-1</f>
        <v>1.4938501387424141E-2</v>
      </c>
      <c r="F5" s="23">
        <f>H21</f>
        <v>1.4064476304020967E-3</v>
      </c>
      <c r="G5" s="20">
        <f>J18/F18-1</f>
        <v>3.1847040437585461E-2</v>
      </c>
      <c r="H5" s="20">
        <f>K18/G18-1</f>
        <v>3.0951106223501945E-2</v>
      </c>
      <c r="I5" s="20">
        <f>L18/H18-1</f>
        <v>2.8858777535013536E-2</v>
      </c>
      <c r="J5" s="20">
        <f>M18/I18-1</f>
        <v>2.5611560394731336E-2</v>
      </c>
      <c r="K5" s="23">
        <f>I21</f>
        <v>2.930294902925823E-2</v>
      </c>
      <c r="L5" s="20">
        <f>N18/J18-1</f>
        <v>1.9916603953976209E-2</v>
      </c>
      <c r="M5" s="20">
        <f>O18/K18-1</f>
        <v>2.3523467325398562E-2</v>
      </c>
      <c r="N5" s="20">
        <f>P18/L18-1</f>
        <v>2.8878027649075433E-2</v>
      </c>
      <c r="O5" s="22">
        <f>Q18/M18-1</f>
        <v>2.9010270774976643E-2</v>
      </c>
      <c r="P5" s="23">
        <f>J21</f>
        <v>2.5344028482822356E-2</v>
      </c>
      <c r="Q5" s="58">
        <f>R18/N18-1</f>
        <v>2.9017722482354014E-2</v>
      </c>
      <c r="R5" s="58">
        <f>S18/O18-1</f>
        <v>3.2750991900243109E-2</v>
      </c>
      <c r="S5" s="58">
        <f>T18/P18-1</f>
        <v>2.8639552604240448E-2</v>
      </c>
      <c r="T5" s="58">
        <f>U18/Q18-1</f>
        <v>2.2112932935294483E-2</v>
      </c>
      <c r="U5" s="23">
        <f>K21</f>
        <v>2.811549455784812E-2</v>
      </c>
      <c r="V5" s="58">
        <f>V18/R18-1</f>
        <v>1.9414454636469403E-2</v>
      </c>
      <c r="W5" s="58">
        <f>W18/S18-1</f>
        <v>-4.2356940208996274E-3</v>
      </c>
      <c r="X5" s="58">
        <f>X18/T18-1</f>
        <v>4.4490516846185102E-6</v>
      </c>
      <c r="Y5" s="58">
        <f>Y18/U18-1</f>
        <v>-6.1432477539858921E-3</v>
      </c>
      <c r="Z5" s="23">
        <f>L21</f>
        <v>2.1888443570143856E-3</v>
      </c>
      <c r="AA5" s="58">
        <f>Z18/V18-1</f>
        <v>-1.2342565926555249E-3</v>
      </c>
      <c r="AB5" s="58">
        <f>AA18/W18-1</f>
        <v>2.3282069517290394E-2</v>
      </c>
      <c r="AC5" s="58">
        <f>AB18/X18-1</f>
        <v>3.7932445899772294E-2</v>
      </c>
      <c r="AD5" s="58">
        <f>AC18/Y18-1</f>
        <v>7.1405602401029E-2</v>
      </c>
      <c r="AE5" s="23">
        <f>M21</f>
        <v>3.2758733754288949E-2</v>
      </c>
      <c r="AF5" s="58">
        <v>0.02</v>
      </c>
      <c r="AG5" s="57">
        <v>2.4E-2</v>
      </c>
      <c r="AH5" s="57">
        <v>2.1999999999999999E-2</v>
      </c>
      <c r="AI5" s="57">
        <v>0.02</v>
      </c>
    </row>
    <row r="6" spans="1:35" x14ac:dyDescent="0.2">
      <c r="A6" s="24" t="s">
        <v>50</v>
      </c>
      <c r="B6" s="25">
        <f>F24-1</f>
        <v>9.9999999999988987E-4</v>
      </c>
      <c r="C6" s="25">
        <f>G24-1</f>
        <v>2.0000000000000018E-3</v>
      </c>
      <c r="D6" s="25">
        <f>H24-1</f>
        <v>8.0000000000000071E-3</v>
      </c>
      <c r="E6" s="25">
        <f>I24-1</f>
        <v>2.200000000000002E-2</v>
      </c>
      <c r="F6" s="26">
        <f>H27-1</f>
        <v>8.999999999999897E-3</v>
      </c>
      <c r="G6" s="24">
        <f>J24-1</f>
        <v>2.0999999999999908E-2</v>
      </c>
      <c r="H6" s="24">
        <f>K24-1</f>
        <v>3.2000000000000028E-2</v>
      </c>
      <c r="I6" s="24">
        <f>L24-1</f>
        <v>3.499999999999992E-2</v>
      </c>
      <c r="J6" s="24">
        <f>M24-1</f>
        <v>2.8000000000000025E-2</v>
      </c>
      <c r="K6" s="26">
        <f>I27-1</f>
        <v>2.8999999999999915E-2</v>
      </c>
      <c r="L6" s="24">
        <f>N24-1</f>
        <v>3.6999999999999922E-2</v>
      </c>
      <c r="M6" s="24">
        <f>O24-1</f>
        <v>3.8000000000000034E-2</v>
      </c>
      <c r="N6" s="24">
        <f>P24-1</f>
        <v>4.0999999999999925E-2</v>
      </c>
      <c r="O6" s="25">
        <f>Q24-1</f>
        <v>4.0000000000000036E-2</v>
      </c>
      <c r="P6" s="27">
        <f>J27-1</f>
        <v>3.8999999999999924E-2</v>
      </c>
      <c r="Q6" s="60">
        <f>R24-1</f>
        <v>4.0000000000000036E-2</v>
      </c>
      <c r="R6" s="60">
        <f>S24-1</f>
        <v>2.8999999999999915E-2</v>
      </c>
      <c r="S6" s="60">
        <f>T24-1</f>
        <v>2.0999999999999908E-2</v>
      </c>
      <c r="T6" s="60">
        <f>U24-1</f>
        <v>1.4999999999999902E-2</v>
      </c>
      <c r="U6" s="27">
        <f>K27-1</f>
        <v>2.6000000000000023E-2</v>
      </c>
      <c r="V6" s="60">
        <f>V24-1</f>
        <v>1.4999999999999902E-2</v>
      </c>
      <c r="W6" s="60">
        <f>W24-1</f>
        <v>-8.0000000000000071E-3</v>
      </c>
      <c r="X6" s="60">
        <f>X24-1</f>
        <v>-9.000000000000008E-3</v>
      </c>
      <c r="Y6" s="60">
        <f>Y24-1</f>
        <v>-1.0000000000000009E-3</v>
      </c>
      <c r="Z6" s="27">
        <f>L27-1</f>
        <v>-1.0000000000000009E-3</v>
      </c>
      <c r="AA6" s="60">
        <f>Z24-1</f>
        <v>2.200000000000002E-2</v>
      </c>
      <c r="AB6" s="60">
        <f>AA24-1</f>
        <v>6.2000000000000055E-2</v>
      </c>
      <c r="AC6" s="60">
        <f>AB24-1</f>
        <v>7.8999999999999959E-2</v>
      </c>
      <c r="AD6" s="60">
        <f>AC24-1</f>
        <v>9.8999999999999977E-2</v>
      </c>
      <c r="AE6" s="27">
        <f>M27-1</f>
        <v>6.6999999999999948E-2</v>
      </c>
      <c r="AF6" s="60">
        <v>3.1E-2</v>
      </c>
      <c r="AG6" s="59">
        <v>3.3000000000000002E-2</v>
      </c>
      <c r="AH6" s="59">
        <v>2.5999999999999999E-2</v>
      </c>
      <c r="AI6" s="59">
        <v>1.9E-2</v>
      </c>
    </row>
    <row r="7" spans="1:35" s="10" customFormat="1" x14ac:dyDescent="0.2">
      <c r="A7" s="62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35" s="10" customFormat="1" x14ac:dyDescent="0.2">
      <c r="A8" s="85" t="s">
        <v>51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11"/>
      <c r="AG8" s="11"/>
      <c r="AH8" s="11"/>
      <c r="AI8" s="11"/>
    </row>
    <row r="9" spans="1:35" ht="20.25" customHeight="1" x14ac:dyDescent="0.2">
      <c r="A9" s="90" t="s">
        <v>52</v>
      </c>
      <c r="B9" s="68" t="s">
        <v>14</v>
      </c>
      <c r="C9" s="68" t="s">
        <v>15</v>
      </c>
      <c r="D9" s="68" t="s">
        <v>16</v>
      </c>
      <c r="E9" s="68" t="s">
        <v>17</v>
      </c>
      <c r="F9" s="68" t="s">
        <v>18</v>
      </c>
      <c r="G9" s="68" t="s">
        <v>19</v>
      </c>
      <c r="H9" s="68" t="s">
        <v>20</v>
      </c>
      <c r="I9" s="68" t="s">
        <v>21</v>
      </c>
      <c r="J9" s="68" t="s">
        <v>22</v>
      </c>
      <c r="K9" s="68" t="s">
        <v>23</v>
      </c>
      <c r="L9" s="68" t="s">
        <v>24</v>
      </c>
      <c r="M9" s="68" t="s">
        <v>25</v>
      </c>
      <c r="N9" s="68" t="s">
        <v>26</v>
      </c>
      <c r="O9" s="68" t="s">
        <v>27</v>
      </c>
      <c r="P9" s="68" t="s">
        <v>28</v>
      </c>
      <c r="Q9" s="68" t="s">
        <v>29</v>
      </c>
      <c r="R9" s="48" t="s">
        <v>30</v>
      </c>
      <c r="S9" s="48" t="s">
        <v>31</v>
      </c>
      <c r="T9" s="48" t="s">
        <v>32</v>
      </c>
      <c r="U9" s="48" t="s">
        <v>98</v>
      </c>
      <c r="V9" s="48" t="s">
        <v>104</v>
      </c>
      <c r="W9" s="48" t="s">
        <v>107</v>
      </c>
      <c r="X9" s="48" t="s">
        <v>108</v>
      </c>
      <c r="Y9" s="48" t="s">
        <v>109</v>
      </c>
      <c r="Z9" s="48" t="s">
        <v>119</v>
      </c>
      <c r="AA9" s="68" t="s">
        <v>122</v>
      </c>
      <c r="AB9" s="48" t="s">
        <v>124</v>
      </c>
      <c r="AC9" s="48" t="s">
        <v>125</v>
      </c>
      <c r="AH9" s="14"/>
      <c r="AI9" s="11"/>
    </row>
    <row r="10" spans="1:35" s="10" customFormat="1" ht="15" x14ac:dyDescent="0.25">
      <c r="A10" s="91" t="s">
        <v>100</v>
      </c>
      <c r="B10" s="145">
        <v>6059671</v>
      </c>
      <c r="C10" s="145">
        <v>6150843</v>
      </c>
      <c r="D10" s="145">
        <v>6194085</v>
      </c>
      <c r="E10" s="145">
        <v>6186245</v>
      </c>
      <c r="F10" s="145">
        <v>6301181</v>
      </c>
      <c r="G10" s="145">
        <v>6241314</v>
      </c>
      <c r="H10" s="145">
        <v>6250021</v>
      </c>
      <c r="I10" s="145">
        <v>6326881</v>
      </c>
      <c r="J10" s="145">
        <v>6426762</v>
      </c>
      <c r="K10" s="145">
        <v>6479197</v>
      </c>
      <c r="L10" s="145">
        <v>6495484</v>
      </c>
      <c r="M10" s="145">
        <v>6543033</v>
      </c>
      <c r="N10" s="145">
        <v>6639799</v>
      </c>
      <c r="O10" s="145">
        <v>6729237</v>
      </c>
      <c r="P10" s="145">
        <v>6796856</v>
      </c>
      <c r="Q10" s="145">
        <v>6866175</v>
      </c>
      <c r="R10" s="145">
        <v>6937652</v>
      </c>
      <c r="S10" s="145">
        <v>6933351</v>
      </c>
      <c r="T10" s="145">
        <v>6892377</v>
      </c>
      <c r="U10" s="145">
        <v>6926659</v>
      </c>
      <c r="V10" s="145">
        <v>6814765</v>
      </c>
      <c r="W10" s="145">
        <v>6333569</v>
      </c>
      <c r="X10" s="145">
        <v>6686103</v>
      </c>
      <c r="Y10" s="145">
        <v>6793592</v>
      </c>
      <c r="Z10" s="145">
        <v>6837968</v>
      </c>
      <c r="AA10" s="145">
        <v>6977314</v>
      </c>
      <c r="AB10" s="145">
        <v>7011162</v>
      </c>
      <c r="AC10" s="154">
        <v>7006043</v>
      </c>
      <c r="AH10" s="14"/>
      <c r="AI10" s="11"/>
    </row>
    <row r="11" spans="1:35" s="10" customFormat="1" ht="15" x14ac:dyDescent="0.25">
      <c r="A11" s="91" t="s">
        <v>53</v>
      </c>
      <c r="B11" s="145">
        <v>6041999</v>
      </c>
      <c r="C11" s="145">
        <v>6149330</v>
      </c>
      <c r="D11" s="145">
        <v>6198398</v>
      </c>
      <c r="E11" s="145">
        <v>6189314</v>
      </c>
      <c r="F11" s="145">
        <v>6271855</v>
      </c>
      <c r="G11" s="145">
        <v>6268496</v>
      </c>
      <c r="H11" s="145">
        <v>6322613</v>
      </c>
      <c r="I11" s="145">
        <v>6469846</v>
      </c>
      <c r="J11" s="145">
        <v>6555779</v>
      </c>
      <c r="K11" s="145">
        <v>6677917</v>
      </c>
      <c r="L11" s="145">
        <v>6792755</v>
      </c>
      <c r="M11" s="145">
        <v>6886067</v>
      </c>
      <c r="N11" s="145">
        <v>7031624</v>
      </c>
      <c r="O11" s="145">
        <v>7216396</v>
      </c>
      <c r="P11" s="145">
        <v>7369201</v>
      </c>
      <c r="Q11" s="145">
        <v>7503794</v>
      </c>
      <c r="R11" s="145">
        <v>7640893</v>
      </c>
      <c r="S11" s="145">
        <v>7645956</v>
      </c>
      <c r="T11" s="145">
        <v>7635872</v>
      </c>
      <c r="U11" s="145">
        <v>7687458</v>
      </c>
      <c r="V11" s="145">
        <v>7639260</v>
      </c>
      <c r="W11" s="145">
        <v>6931724</v>
      </c>
      <c r="X11" s="145">
        <v>7318070</v>
      </c>
      <c r="Y11" s="145">
        <v>7545133</v>
      </c>
      <c r="Z11" s="145">
        <v>7830612</v>
      </c>
      <c r="AA11" s="145">
        <v>8096115</v>
      </c>
      <c r="AB11" s="145">
        <v>8301930</v>
      </c>
      <c r="AC11" s="154">
        <v>8557244</v>
      </c>
      <c r="AH11" s="14"/>
      <c r="AI11" s="11"/>
    </row>
    <row r="12" spans="1:35" x14ac:dyDescent="0.2">
      <c r="A12" s="9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14"/>
      <c r="AG12" s="49"/>
      <c r="AH12" s="14"/>
      <c r="AI12" s="11"/>
    </row>
    <row r="13" spans="1:35" x14ac:dyDescent="0.2">
      <c r="A13" s="67" t="s">
        <v>54</v>
      </c>
      <c r="B13" s="3"/>
      <c r="C13" s="3"/>
      <c r="D13" s="3"/>
      <c r="E13" s="3"/>
      <c r="F13" s="5"/>
      <c r="G13" s="68">
        <v>2015</v>
      </c>
      <c r="H13" s="68">
        <v>2016</v>
      </c>
      <c r="I13" s="68">
        <v>2017</v>
      </c>
      <c r="J13" s="68">
        <v>2018</v>
      </c>
      <c r="K13" s="68">
        <v>2019</v>
      </c>
      <c r="L13" s="68">
        <v>2020</v>
      </c>
      <c r="M13" s="68">
        <v>2021</v>
      </c>
      <c r="N13" s="14"/>
      <c r="O13" s="14"/>
      <c r="P13" s="14"/>
      <c r="Q13" s="14"/>
      <c r="R13" s="14"/>
      <c r="S13" s="14"/>
      <c r="T13" s="14"/>
      <c r="U13" s="14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14"/>
      <c r="AG13" s="50"/>
      <c r="AH13" s="14"/>
      <c r="AI13" s="11"/>
    </row>
    <row r="14" spans="1:35" s="10" customFormat="1" ht="15" x14ac:dyDescent="0.25">
      <c r="A14" s="91" t="s">
        <v>101</v>
      </c>
      <c r="B14" s="61"/>
      <c r="C14" s="61"/>
      <c r="D14" s="61"/>
      <c r="E14" s="61"/>
      <c r="F14" s="54"/>
      <c r="G14" s="145">
        <v>24572126</v>
      </c>
      <c r="H14" s="145">
        <v>25153898</v>
      </c>
      <c r="I14" s="145">
        <v>25987269</v>
      </c>
      <c r="J14" s="145">
        <v>27024026</v>
      </c>
      <c r="K14" s="145">
        <v>27695391</v>
      </c>
      <c r="L14" s="145">
        <v>26629740</v>
      </c>
      <c r="M14" s="154">
        <v>27904396</v>
      </c>
      <c r="N14" s="14"/>
      <c r="O14" s="14"/>
      <c r="P14" s="14"/>
      <c r="Q14" s="14"/>
      <c r="R14" s="14"/>
      <c r="S14" s="14"/>
      <c r="T14" s="14"/>
      <c r="U14" s="14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14"/>
      <c r="AG14" s="50"/>
      <c r="AH14" s="14"/>
      <c r="AI14" s="11"/>
    </row>
    <row r="15" spans="1:35" s="10" customFormat="1" ht="15" x14ac:dyDescent="0.25">
      <c r="A15" s="91" t="s">
        <v>53</v>
      </c>
      <c r="B15" s="61"/>
      <c r="C15" s="61"/>
      <c r="D15" s="61"/>
      <c r="E15" s="61"/>
      <c r="F15" s="54"/>
      <c r="G15" s="145">
        <v>24572126</v>
      </c>
      <c r="H15" s="145">
        <v>25371324</v>
      </c>
      <c r="I15" s="145">
        <v>26984433</v>
      </c>
      <c r="J15" s="145">
        <v>29153556</v>
      </c>
      <c r="K15" s="145">
        <v>30647222</v>
      </c>
      <c r="L15" s="145">
        <v>29432664</v>
      </c>
      <c r="M15" s="154">
        <v>32916556</v>
      </c>
      <c r="N15" s="14"/>
      <c r="O15" s="14"/>
      <c r="P15" s="14"/>
      <c r="Q15" s="14"/>
      <c r="R15" s="14"/>
      <c r="S15" s="14"/>
      <c r="T15" s="14"/>
      <c r="U15" s="14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14"/>
      <c r="AG15" s="14"/>
      <c r="AH15" s="14"/>
      <c r="AI15" s="11"/>
    </row>
    <row r="16" spans="1:35" s="10" customFormat="1" x14ac:dyDescent="0.2">
      <c r="A16" s="9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4"/>
      <c r="AG16" s="14"/>
      <c r="AH16" s="14"/>
      <c r="AI16" s="11"/>
    </row>
    <row r="17" spans="1:36" x14ac:dyDescent="0.2">
      <c r="A17" s="67" t="s">
        <v>55</v>
      </c>
      <c r="B17" s="68" t="s">
        <v>14</v>
      </c>
      <c r="C17" s="68" t="s">
        <v>15</v>
      </c>
      <c r="D17" s="68" t="s">
        <v>16</v>
      </c>
      <c r="E17" s="68" t="s">
        <v>17</v>
      </c>
      <c r="F17" s="68" t="s">
        <v>18</v>
      </c>
      <c r="G17" s="68" t="s">
        <v>19</v>
      </c>
      <c r="H17" s="68" t="s">
        <v>20</v>
      </c>
      <c r="I17" s="68" t="s">
        <v>21</v>
      </c>
      <c r="J17" s="68" t="s">
        <v>22</v>
      </c>
      <c r="K17" s="68" t="s">
        <v>23</v>
      </c>
      <c r="L17" s="68" t="s">
        <v>24</v>
      </c>
      <c r="M17" s="68" t="s">
        <v>25</v>
      </c>
      <c r="N17" s="68" t="s">
        <v>26</v>
      </c>
      <c r="O17" s="68" t="s">
        <v>27</v>
      </c>
      <c r="P17" s="68" t="s">
        <v>28</v>
      </c>
      <c r="Q17" s="68" t="s">
        <v>29</v>
      </c>
      <c r="R17" s="48" t="s">
        <v>30</v>
      </c>
      <c r="S17" s="48" t="s">
        <v>31</v>
      </c>
      <c r="T17" s="48" t="s">
        <v>32</v>
      </c>
      <c r="U17" s="48" t="s">
        <v>98</v>
      </c>
      <c r="V17" s="48" t="s">
        <v>104</v>
      </c>
      <c r="W17" s="48" t="s">
        <v>107</v>
      </c>
      <c r="X17" s="48" t="s">
        <v>108</v>
      </c>
      <c r="Y17" s="48" t="s">
        <v>109</v>
      </c>
      <c r="Z17" s="48" t="s">
        <v>119</v>
      </c>
      <c r="AA17" s="48" t="s">
        <v>122</v>
      </c>
      <c r="AB17" s="48" t="s">
        <v>124</v>
      </c>
      <c r="AC17" s="48" t="s">
        <v>125</v>
      </c>
      <c r="AF17" s="11"/>
      <c r="AG17" s="11"/>
      <c r="AH17" s="14"/>
      <c r="AI17" s="11"/>
    </row>
    <row r="18" spans="1:36" ht="15" x14ac:dyDescent="0.25">
      <c r="A18" s="93" t="s">
        <v>56</v>
      </c>
      <c r="B18" s="128">
        <v>20567.5</v>
      </c>
      <c r="C18" s="128">
        <v>20878.5</v>
      </c>
      <c r="D18" s="128">
        <v>20595.8</v>
      </c>
      <c r="E18" s="128">
        <v>20577.7</v>
      </c>
      <c r="F18" s="128">
        <v>20476</v>
      </c>
      <c r="G18" s="128">
        <v>20732.7</v>
      </c>
      <c r="H18" s="128">
        <v>20641.900000000001</v>
      </c>
      <c r="I18" s="128">
        <v>20885.099999999999</v>
      </c>
      <c r="J18" s="128">
        <v>21128.1</v>
      </c>
      <c r="K18" s="128">
        <v>21374.400000000001</v>
      </c>
      <c r="L18" s="128">
        <v>21237.599999999999</v>
      </c>
      <c r="M18" s="128">
        <v>21420</v>
      </c>
      <c r="N18" s="128">
        <v>21548.9</v>
      </c>
      <c r="O18" s="128">
        <v>21877.200000000001</v>
      </c>
      <c r="P18" s="128">
        <v>21850.9</v>
      </c>
      <c r="Q18" s="128">
        <v>22041.4</v>
      </c>
      <c r="R18" s="128">
        <v>22174.2</v>
      </c>
      <c r="S18" s="128">
        <v>22593.7</v>
      </c>
      <c r="T18" s="128">
        <v>22476.7</v>
      </c>
      <c r="U18" s="128">
        <v>22528.799999999999</v>
      </c>
      <c r="V18" s="128">
        <v>22604.7</v>
      </c>
      <c r="W18" s="128">
        <v>22498</v>
      </c>
      <c r="X18" s="128">
        <v>22476.799999999999</v>
      </c>
      <c r="Y18" s="128">
        <v>22390.400000000001</v>
      </c>
      <c r="Z18" s="128">
        <v>22576.799999999999</v>
      </c>
      <c r="AA18" s="128">
        <v>23021.8</v>
      </c>
      <c r="AB18" s="148">
        <v>23329.4</v>
      </c>
      <c r="AC18" s="148">
        <v>23989.200000000001</v>
      </c>
      <c r="AF18" s="11"/>
      <c r="AG18" s="11"/>
      <c r="AH18" s="14"/>
      <c r="AI18" s="11"/>
    </row>
    <row r="19" spans="1:36" x14ac:dyDescent="0.2">
      <c r="A19" s="9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54"/>
      <c r="M19" s="14"/>
      <c r="N19" s="14"/>
      <c r="O19" s="14"/>
      <c r="P19" s="14"/>
      <c r="Q19" s="14"/>
      <c r="R19" s="14"/>
      <c r="S19" s="14"/>
      <c r="T19" s="14"/>
      <c r="U19" s="14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14"/>
      <c r="AG19" s="14"/>
      <c r="AH19" s="14"/>
      <c r="AI19" s="11"/>
    </row>
    <row r="20" spans="1:36" x14ac:dyDescent="0.2">
      <c r="A20" s="67" t="s">
        <v>57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>
        <v>2020</v>
      </c>
      <c r="M20" s="9">
        <v>2021</v>
      </c>
      <c r="N20" s="14"/>
      <c r="O20" s="14"/>
      <c r="P20" s="14"/>
      <c r="Q20" s="14"/>
      <c r="R20" s="14"/>
      <c r="S20" s="14"/>
      <c r="T20" s="14"/>
      <c r="U20" s="14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14"/>
      <c r="AG20" s="14"/>
      <c r="AH20" s="14"/>
      <c r="AI20" s="11"/>
    </row>
    <row r="21" spans="1:36" ht="34.5" customHeight="1" x14ac:dyDescent="0.2">
      <c r="A21" s="93" t="s">
        <v>58</v>
      </c>
      <c r="B21" s="11"/>
      <c r="C21" s="11"/>
      <c r="D21" s="11"/>
      <c r="E21" s="11"/>
      <c r="F21" s="13"/>
      <c r="G21" s="86">
        <v>2E-3</v>
      </c>
      <c r="H21" s="86">
        <f>SUM(F18:I18)/SUM(B18:E18)-1</f>
        <v>1.4064476304020967E-3</v>
      </c>
      <c r="I21" s="86">
        <f>SUM(J18:M18)/SUM(F18:I18)-1</f>
        <v>2.930294902925823E-2</v>
      </c>
      <c r="J21" s="86">
        <f>SUM(N18:Q18)/SUM(J18:M18)-1</f>
        <v>2.5344028482822356E-2</v>
      </c>
      <c r="K21" s="86">
        <f>SUM(R18:U18)/SUM(N18:Q18)-1</f>
        <v>2.811549455784812E-2</v>
      </c>
      <c r="L21" s="86">
        <f>SUM(V18:Y18)/SUM(R18:U18)-1</f>
        <v>2.1888443570143856E-3</v>
      </c>
      <c r="M21" s="86">
        <f>SUM(Z18:AC18)/SUM(V18:Y18)-1</f>
        <v>3.2758733754288949E-2</v>
      </c>
      <c r="N21" s="14"/>
      <c r="O21" s="14"/>
      <c r="P21" s="14"/>
      <c r="Q21" s="14"/>
      <c r="R21" s="14"/>
      <c r="S21" s="14"/>
      <c r="T21" s="14"/>
      <c r="U21" s="14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14"/>
      <c r="AG21" s="98"/>
      <c r="AH21" s="98"/>
      <c r="AI21" s="98"/>
      <c r="AJ21" s="95"/>
    </row>
    <row r="22" spans="1:36" x14ac:dyDescent="0.2">
      <c r="A22" s="9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4"/>
      <c r="AG22" s="98"/>
      <c r="AH22" s="98"/>
      <c r="AI22" s="98"/>
      <c r="AJ22" s="96"/>
    </row>
    <row r="23" spans="1:36" x14ac:dyDescent="0.2">
      <c r="A23" s="67" t="s">
        <v>59</v>
      </c>
      <c r="B23" s="68" t="s">
        <v>14</v>
      </c>
      <c r="C23" s="68" t="s">
        <v>15</v>
      </c>
      <c r="D23" s="68" t="s">
        <v>16</v>
      </c>
      <c r="E23" s="68" t="s">
        <v>17</v>
      </c>
      <c r="F23" s="68" t="s">
        <v>18</v>
      </c>
      <c r="G23" s="68" t="s">
        <v>19</v>
      </c>
      <c r="H23" s="68" t="s">
        <v>20</v>
      </c>
      <c r="I23" s="68" t="s">
        <v>21</v>
      </c>
      <c r="J23" s="68" t="s">
        <v>22</v>
      </c>
      <c r="K23" s="68" t="s">
        <v>23</v>
      </c>
      <c r="L23" s="68" t="s">
        <v>24</v>
      </c>
      <c r="M23" s="68" t="s">
        <v>25</v>
      </c>
      <c r="N23" s="68" t="s">
        <v>26</v>
      </c>
      <c r="O23" s="68" t="s">
        <v>27</v>
      </c>
      <c r="P23" s="68" t="s">
        <v>28</v>
      </c>
      <c r="Q23" s="68" t="s">
        <v>29</v>
      </c>
      <c r="R23" s="48" t="s">
        <v>30</v>
      </c>
      <c r="S23" s="48" t="s">
        <v>31</v>
      </c>
      <c r="T23" s="48" t="s">
        <v>32</v>
      </c>
      <c r="U23" s="48" t="s">
        <v>98</v>
      </c>
      <c r="V23" s="48" t="s">
        <v>104</v>
      </c>
      <c r="W23" s="48" t="s">
        <v>107</v>
      </c>
      <c r="X23" s="48" t="s">
        <v>108</v>
      </c>
      <c r="Y23" s="48" t="s">
        <v>109</v>
      </c>
      <c r="Z23" s="48" t="s">
        <v>119</v>
      </c>
      <c r="AA23" s="48" t="s">
        <v>122</v>
      </c>
      <c r="AB23" s="48" t="s">
        <v>124</v>
      </c>
      <c r="AC23" s="48" t="s">
        <v>125</v>
      </c>
      <c r="AF23" s="11"/>
      <c r="AG23" s="98"/>
      <c r="AH23" s="98"/>
      <c r="AI23" s="98"/>
      <c r="AJ23" s="96"/>
    </row>
    <row r="24" spans="1:36" ht="25.5" x14ac:dyDescent="0.25">
      <c r="A24" s="93" t="s">
        <v>60</v>
      </c>
      <c r="B24" s="150">
        <v>1.002</v>
      </c>
      <c r="C24" s="150">
        <v>1.006</v>
      </c>
      <c r="D24" s="150">
        <v>1.004</v>
      </c>
      <c r="E24" s="150">
        <v>0.99299999999999999</v>
      </c>
      <c r="F24" s="150">
        <v>1.0009999999999999</v>
      </c>
      <c r="G24" s="150">
        <v>1.002</v>
      </c>
      <c r="H24" s="150">
        <v>1.008</v>
      </c>
      <c r="I24" s="150">
        <v>1.022</v>
      </c>
      <c r="J24" s="150">
        <v>1.0209999999999999</v>
      </c>
      <c r="K24" s="150">
        <v>1.032</v>
      </c>
      <c r="L24" s="150">
        <v>1.0349999999999999</v>
      </c>
      <c r="M24" s="150">
        <v>1.028</v>
      </c>
      <c r="N24" s="150">
        <v>1.0369999999999999</v>
      </c>
      <c r="O24" s="150">
        <v>1.038</v>
      </c>
      <c r="P24" s="150">
        <v>1.0409999999999999</v>
      </c>
      <c r="Q24" s="150">
        <v>1.04</v>
      </c>
      <c r="R24" s="150">
        <v>1.04</v>
      </c>
      <c r="S24" s="150">
        <v>1.0289999999999999</v>
      </c>
      <c r="T24" s="150">
        <v>1.0209999999999999</v>
      </c>
      <c r="U24" s="150">
        <v>1.0149999999999999</v>
      </c>
      <c r="V24" s="150">
        <v>1.0149999999999999</v>
      </c>
      <c r="W24" s="150">
        <v>0.99199999999999999</v>
      </c>
      <c r="X24" s="150">
        <v>0.99099999999999999</v>
      </c>
      <c r="Y24" s="150">
        <v>0.999</v>
      </c>
      <c r="Z24" s="150">
        <v>1.022</v>
      </c>
      <c r="AA24" s="150">
        <v>1.0620000000000001</v>
      </c>
      <c r="AB24" s="150">
        <v>1.079</v>
      </c>
      <c r="AC24" s="148">
        <v>1.099</v>
      </c>
      <c r="AF24" s="11"/>
      <c r="AG24" s="98"/>
      <c r="AH24" s="98"/>
      <c r="AI24" s="98"/>
      <c r="AJ24" s="97"/>
    </row>
    <row r="25" spans="1:36" x14ac:dyDescent="0.2">
      <c r="A25" s="9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14"/>
      <c r="AG25" s="14"/>
      <c r="AH25" s="14"/>
      <c r="AI25" s="11"/>
    </row>
    <row r="26" spans="1:36" x14ac:dyDescent="0.2">
      <c r="A26" s="67" t="s">
        <v>61</v>
      </c>
      <c r="B26" s="3"/>
      <c r="C26" s="3"/>
      <c r="D26" s="3"/>
      <c r="E26" s="3"/>
      <c r="F26" s="5"/>
      <c r="G26" s="68">
        <v>2015</v>
      </c>
      <c r="H26" s="68">
        <v>2016</v>
      </c>
      <c r="I26" s="68">
        <v>2017</v>
      </c>
      <c r="J26" s="68">
        <v>2018</v>
      </c>
      <c r="K26" s="68">
        <v>2019</v>
      </c>
      <c r="L26" s="68">
        <v>2020</v>
      </c>
      <c r="M26" s="68">
        <v>2021</v>
      </c>
      <c r="N26" s="14"/>
      <c r="O26" s="14"/>
      <c r="P26" s="14"/>
      <c r="Q26" s="14"/>
      <c r="R26" s="14"/>
      <c r="S26" s="14"/>
      <c r="T26" s="14"/>
      <c r="U26" s="14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14"/>
      <c r="AG26" s="14"/>
      <c r="AH26" s="14"/>
      <c r="AI26" s="11"/>
    </row>
    <row r="27" spans="1:36" ht="15" x14ac:dyDescent="0.25">
      <c r="A27" s="93" t="s">
        <v>62</v>
      </c>
      <c r="B27" s="11"/>
      <c r="C27" s="11"/>
      <c r="D27" s="11"/>
      <c r="E27" s="11"/>
      <c r="F27" s="14"/>
      <c r="G27" s="150">
        <v>1.0009999999999999</v>
      </c>
      <c r="H27" s="150">
        <v>1.0089999999999999</v>
      </c>
      <c r="I27" s="150">
        <v>1.0289999999999999</v>
      </c>
      <c r="J27" s="150">
        <v>1.0389999999999999</v>
      </c>
      <c r="K27" s="150">
        <v>1.026</v>
      </c>
      <c r="L27" s="150">
        <v>0.999</v>
      </c>
      <c r="M27" s="153">
        <v>1.0669999999999999</v>
      </c>
      <c r="N27" s="14"/>
      <c r="O27" s="14"/>
      <c r="P27" s="14"/>
      <c r="Q27" s="14"/>
      <c r="R27" s="14"/>
      <c r="S27" s="14"/>
      <c r="T27" s="14"/>
      <c r="U27" s="14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14"/>
      <c r="AG27" s="14"/>
      <c r="AH27" s="14"/>
      <c r="AI27" s="11"/>
    </row>
    <row r="28" spans="1:36" x14ac:dyDescent="0.2">
      <c r="A28" s="7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11"/>
      <c r="AG28" s="11"/>
      <c r="AH28" s="11"/>
      <c r="AI28" s="11"/>
    </row>
    <row r="29" spans="1:36" ht="15" hidden="1" x14ac:dyDescent="0.2">
      <c r="L29" s="6"/>
      <c r="M29" s="6"/>
      <c r="N29" s="6"/>
      <c r="O29" s="6"/>
    </row>
    <row r="30" spans="1:36" ht="15" hidden="1" x14ac:dyDescent="0.2">
      <c r="L30" s="7"/>
      <c r="M30" s="7"/>
      <c r="N30" s="7"/>
      <c r="O30" s="7"/>
    </row>
    <row r="32" spans="1:36" ht="15" hidden="1" x14ac:dyDescent="0.2">
      <c r="L32" s="6"/>
      <c r="M32" s="6"/>
      <c r="N32" s="6"/>
      <c r="O32" s="6"/>
    </row>
  </sheetData>
  <mergeCells count="14">
    <mergeCell ref="AF1:AI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  <mergeCell ref="AE1:A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0"/>
  <sheetViews>
    <sheetView showGridLines="0" zoomScale="60" zoomScaleNormal="60" workbookViewId="0">
      <selection sqref="A1:G1"/>
    </sheetView>
  </sheetViews>
  <sheetFormatPr defaultColWidth="0" defaultRowHeight="14.25" customHeight="1" zeroHeight="1" x14ac:dyDescent="0.2"/>
  <cols>
    <col min="1" max="1" width="10.28515625" style="142" customWidth="1"/>
    <col min="2" max="2" width="12.140625" style="142" customWidth="1"/>
    <col min="3" max="3" width="13.42578125" style="142" customWidth="1"/>
    <col min="4" max="4" width="12" style="142" customWidth="1"/>
    <col min="5" max="5" width="11.28515625" style="142" customWidth="1"/>
    <col min="6" max="6" width="10.7109375" style="142" customWidth="1"/>
    <col min="7" max="7" width="12" style="142" customWidth="1"/>
    <col min="8" max="8" width="25.42578125" style="104" customWidth="1"/>
    <col min="9" max="10" width="8.7109375" style="104" customWidth="1"/>
    <col min="11" max="11" width="10.28515625" style="104" customWidth="1"/>
    <col min="12" max="12" width="14.28515625" style="104" customWidth="1"/>
    <col min="13" max="13" width="12.140625" style="104" customWidth="1"/>
    <col min="14" max="14" width="10.28515625" style="104" customWidth="1"/>
    <col min="15" max="15" width="8.7109375" style="104" customWidth="1"/>
    <col min="16" max="16" width="9.28515625" style="104" customWidth="1"/>
    <col min="17" max="27" width="8.7109375" style="33" customWidth="1"/>
    <col min="28" max="16384" width="8.7109375" style="33" hidden="1"/>
  </cols>
  <sheetData>
    <row r="1" spans="1:16" ht="14.1" customHeight="1" x14ac:dyDescent="0.25">
      <c r="A1" s="171" t="s">
        <v>63</v>
      </c>
      <c r="B1" s="171"/>
      <c r="C1" s="171"/>
      <c r="D1" s="171"/>
      <c r="E1" s="171"/>
      <c r="F1" s="171"/>
      <c r="G1" s="171"/>
      <c r="H1" s="33"/>
      <c r="I1" s="33"/>
      <c r="J1" s="172" t="s">
        <v>64</v>
      </c>
      <c r="K1" s="172"/>
      <c r="L1" s="172"/>
      <c r="M1" s="172"/>
      <c r="N1" s="172"/>
      <c r="O1" s="172"/>
      <c r="P1" s="172"/>
    </row>
    <row r="2" spans="1:16" ht="14.65" customHeight="1" x14ac:dyDescent="0.2">
      <c r="A2" s="173" t="s">
        <v>65</v>
      </c>
      <c r="B2" s="173"/>
      <c r="C2" s="173"/>
      <c r="D2" s="173"/>
      <c r="E2" s="173"/>
      <c r="F2" s="173"/>
      <c r="G2" s="173"/>
      <c r="H2" s="33"/>
      <c r="I2" s="33"/>
      <c r="J2" s="172"/>
      <c r="K2" s="172"/>
      <c r="L2" s="172"/>
      <c r="M2" s="172"/>
      <c r="N2" s="172"/>
      <c r="O2" s="172"/>
      <c r="P2" s="172"/>
    </row>
    <row r="3" spans="1:16" ht="14.65" customHeight="1" x14ac:dyDescent="0.25">
      <c r="A3" s="173" t="s">
        <v>66</v>
      </c>
      <c r="B3" s="173"/>
      <c r="C3" s="173"/>
      <c r="D3" s="173"/>
      <c r="E3" s="173"/>
      <c r="F3" s="173"/>
      <c r="G3" s="173"/>
      <c r="H3" s="33"/>
      <c r="I3" s="33"/>
      <c r="J3" s="172"/>
      <c r="K3" s="172"/>
      <c r="L3" s="172"/>
      <c r="M3" s="172"/>
      <c r="N3" s="172"/>
      <c r="O3" s="172"/>
      <c r="P3" s="172"/>
    </row>
    <row r="4" spans="1:16" ht="22.5" x14ac:dyDescent="0.2">
      <c r="A4" s="104"/>
      <c r="B4" s="105" t="s">
        <v>67</v>
      </c>
      <c r="C4" s="105" t="s">
        <v>68</v>
      </c>
      <c r="D4" s="105" t="s">
        <v>69</v>
      </c>
      <c r="E4" s="105" t="s">
        <v>70</v>
      </c>
      <c r="F4" s="105" t="s">
        <v>71</v>
      </c>
      <c r="G4" s="105" t="s">
        <v>72</v>
      </c>
      <c r="K4" s="105" t="s">
        <v>8</v>
      </c>
      <c r="L4" s="105" t="s">
        <v>68</v>
      </c>
      <c r="M4" s="105" t="s">
        <v>69</v>
      </c>
      <c r="N4" s="105" t="s">
        <v>70</v>
      </c>
      <c r="O4" s="105" t="s">
        <v>71</v>
      </c>
      <c r="P4" s="105" t="s">
        <v>72</v>
      </c>
    </row>
    <row r="5" spans="1:16" ht="45" x14ac:dyDescent="0.2">
      <c r="A5" s="104"/>
      <c r="B5" s="105" t="s">
        <v>73</v>
      </c>
      <c r="C5" s="105" t="s">
        <v>74</v>
      </c>
      <c r="D5" s="105" t="s">
        <v>75</v>
      </c>
      <c r="E5" s="105" t="s">
        <v>76</v>
      </c>
      <c r="F5" s="105" t="s">
        <v>77</v>
      </c>
      <c r="G5" s="105" t="s">
        <v>78</v>
      </c>
      <c r="J5" s="106"/>
      <c r="K5" s="105" t="s">
        <v>47</v>
      </c>
      <c r="L5" s="105" t="s">
        <v>74</v>
      </c>
      <c r="M5" s="105" t="s">
        <v>75</v>
      </c>
      <c r="N5" s="105" t="s">
        <v>76</v>
      </c>
      <c r="O5" s="105" t="s">
        <v>77</v>
      </c>
      <c r="P5" s="105" t="s">
        <v>79</v>
      </c>
    </row>
    <row r="6" spans="1:16" ht="15" x14ac:dyDescent="0.25">
      <c r="A6" s="107" t="s">
        <v>80</v>
      </c>
      <c r="B6" s="145">
        <v>5757476</v>
      </c>
      <c r="C6" s="145">
        <v>3406284</v>
      </c>
      <c r="D6" s="145">
        <v>1054723</v>
      </c>
      <c r="E6" s="145">
        <v>1456782</v>
      </c>
      <c r="F6" s="145">
        <v>3338375</v>
      </c>
      <c r="G6" s="145">
        <v>-3646101</v>
      </c>
      <c r="H6" s="108"/>
      <c r="I6" s="109">
        <v>2014</v>
      </c>
      <c r="J6" s="107" t="s">
        <v>7</v>
      </c>
      <c r="K6" s="110">
        <f t="shared" ref="K6:K17" si="0">(B13/B9-1)*100</f>
        <v>1.4649540426561414</v>
      </c>
      <c r="L6" s="110">
        <f t="shared" ref="L6:L31" si="1">(C13-C9)/B9*100</f>
        <v>0.52389197475913685</v>
      </c>
      <c r="M6" s="110">
        <f t="shared" ref="M6:M31" si="2">(D13-D9)/B9*100</f>
        <v>0.63345093919333073</v>
      </c>
      <c r="N6" s="110">
        <f t="shared" ref="N6:N28" si="3">(E13-E9)/B9*100</f>
        <v>0.23789024328919489</v>
      </c>
      <c r="O6" s="110">
        <f t="shared" ref="O6:O31" si="4">(F13-F9)/B9*100</f>
        <v>3.9071557004638544</v>
      </c>
      <c r="P6" s="110">
        <f t="shared" ref="P6:P28" si="5">(G13-G9)/B9*100</f>
        <v>-3.0317202847004108</v>
      </c>
    </row>
    <row r="7" spans="1:16" ht="15" x14ac:dyDescent="0.25">
      <c r="A7" s="107" t="s">
        <v>81</v>
      </c>
      <c r="B7" s="145">
        <v>5756327</v>
      </c>
      <c r="C7" s="145">
        <v>3519505</v>
      </c>
      <c r="D7" s="145">
        <v>1058985</v>
      </c>
      <c r="E7" s="145">
        <v>1440502</v>
      </c>
      <c r="F7" s="145">
        <v>3345943</v>
      </c>
      <c r="G7" s="145">
        <v>-3612430</v>
      </c>
      <c r="H7" s="108"/>
      <c r="I7" s="109">
        <v>2015</v>
      </c>
      <c r="J7" s="107" t="s">
        <v>4</v>
      </c>
      <c r="K7" s="110">
        <f t="shared" si="0"/>
        <v>3.0415048549467638</v>
      </c>
      <c r="L7" s="110">
        <f t="shared" si="1"/>
        <v>1.2922718416489167</v>
      </c>
      <c r="M7" s="110">
        <f t="shared" si="2"/>
        <v>0.594544353274024</v>
      </c>
      <c r="N7" s="110">
        <f t="shared" si="3"/>
        <v>2.4044323176108853E-2</v>
      </c>
      <c r="O7" s="110">
        <f t="shared" si="4"/>
        <v>2.072760094449638</v>
      </c>
      <c r="P7" s="110">
        <f t="shared" si="5"/>
        <v>-7.9921017629216128E-3</v>
      </c>
    </row>
    <row r="8" spans="1:16" ht="15" x14ac:dyDescent="0.25">
      <c r="A8" s="107" t="s">
        <v>82</v>
      </c>
      <c r="B8" s="145">
        <v>5833751</v>
      </c>
      <c r="C8" s="145">
        <v>3532554</v>
      </c>
      <c r="D8" s="145">
        <v>1067211</v>
      </c>
      <c r="E8" s="145">
        <v>1394772</v>
      </c>
      <c r="F8" s="145">
        <v>3402493</v>
      </c>
      <c r="G8" s="145">
        <v>-3664289</v>
      </c>
      <c r="H8" s="108"/>
      <c r="I8" s="109"/>
      <c r="J8" s="107" t="s">
        <v>5</v>
      </c>
      <c r="K8" s="110">
        <f t="shared" si="0"/>
        <v>3.9947269219142045</v>
      </c>
      <c r="L8" s="110">
        <f t="shared" si="1"/>
        <v>0.95702613815505166</v>
      </c>
      <c r="M8" s="110">
        <f t="shared" si="2"/>
        <v>0.54582140516676436</v>
      </c>
      <c r="N8" s="110">
        <f t="shared" si="3"/>
        <v>1.1137069596920961</v>
      </c>
      <c r="O8" s="110">
        <f t="shared" si="4"/>
        <v>1.3762111611795409</v>
      </c>
      <c r="P8" s="110">
        <f t="shared" si="5"/>
        <v>-0.72977385345888091</v>
      </c>
    </row>
    <row r="9" spans="1:16" ht="15" x14ac:dyDescent="0.25">
      <c r="A9" s="107" t="s">
        <v>83</v>
      </c>
      <c r="B9" s="145">
        <v>5886328</v>
      </c>
      <c r="C9" s="145">
        <v>3487064</v>
      </c>
      <c r="D9" s="145">
        <v>1074267</v>
      </c>
      <c r="E9" s="145">
        <v>1372243</v>
      </c>
      <c r="F9" s="145">
        <v>3450852</v>
      </c>
      <c r="G9" s="145">
        <v>-3643425</v>
      </c>
      <c r="H9" s="108"/>
      <c r="I9" s="109"/>
      <c r="J9" s="107" t="s">
        <v>6</v>
      </c>
      <c r="K9" s="110">
        <f t="shared" si="0"/>
        <v>4.2945565184887124</v>
      </c>
      <c r="L9" s="110">
        <f t="shared" si="1"/>
        <v>2.0213570229481919</v>
      </c>
      <c r="M9" s="110">
        <f t="shared" si="2"/>
        <v>0.49486195557186946</v>
      </c>
      <c r="N9" s="110">
        <f t="shared" si="3"/>
        <v>-0.67165850315623932</v>
      </c>
      <c r="O9" s="110">
        <f t="shared" si="4"/>
        <v>2.7115539069511354</v>
      </c>
      <c r="P9" s="110">
        <f t="shared" si="5"/>
        <v>-3.0798463722190323</v>
      </c>
    </row>
    <row r="10" spans="1:16" ht="15" x14ac:dyDescent="0.25">
      <c r="A10" s="107" t="s">
        <v>84</v>
      </c>
      <c r="B10" s="145">
        <v>5880806</v>
      </c>
      <c r="C10" s="145">
        <v>3473223</v>
      </c>
      <c r="D10" s="145">
        <v>1084560</v>
      </c>
      <c r="E10" s="145">
        <v>1342034</v>
      </c>
      <c r="F10" s="145">
        <v>3565360</v>
      </c>
      <c r="G10" s="145">
        <v>-3745714</v>
      </c>
      <c r="H10" s="108"/>
      <c r="I10" s="109"/>
      <c r="J10" s="107" t="s">
        <v>7</v>
      </c>
      <c r="K10" s="110">
        <f t="shared" si="0"/>
        <v>3.5777790428225043</v>
      </c>
      <c r="L10" s="110">
        <f t="shared" si="1"/>
        <v>1.0496169146898482</v>
      </c>
      <c r="M10" s="110">
        <f t="shared" si="2"/>
        <v>0.36634207107170125</v>
      </c>
      <c r="N10" s="110">
        <f t="shared" si="3"/>
        <v>-1.6696860307807708</v>
      </c>
      <c r="O10" s="110">
        <f t="shared" si="4"/>
        <v>1.1397792571359686</v>
      </c>
      <c r="P10" s="110">
        <f t="shared" si="5"/>
        <v>-0.42519455643811027</v>
      </c>
    </row>
    <row r="11" spans="1:16" ht="15" x14ac:dyDescent="0.25">
      <c r="A11" s="107" t="s">
        <v>85</v>
      </c>
      <c r="B11" s="145">
        <v>5914572</v>
      </c>
      <c r="C11" s="145">
        <v>3525499</v>
      </c>
      <c r="D11" s="145">
        <v>1093743</v>
      </c>
      <c r="E11" s="145">
        <v>1330519</v>
      </c>
      <c r="F11" s="145">
        <v>3553204</v>
      </c>
      <c r="G11" s="145">
        <v>-3724672</v>
      </c>
      <c r="H11" s="108"/>
      <c r="I11" s="109">
        <v>2016</v>
      </c>
      <c r="J11" s="107" t="s">
        <v>4</v>
      </c>
      <c r="K11" s="110">
        <f t="shared" si="0"/>
        <v>3.9855299074817774</v>
      </c>
      <c r="L11" s="110">
        <f t="shared" si="1"/>
        <v>2.4471790630217383</v>
      </c>
      <c r="M11" s="110">
        <f t="shared" si="2"/>
        <v>0.32293832453940158</v>
      </c>
      <c r="N11" s="110">
        <f t="shared" si="3"/>
        <v>-1.3888377768363993</v>
      </c>
      <c r="O11" s="110">
        <f t="shared" si="4"/>
        <v>1.4345663320665427</v>
      </c>
      <c r="P11" s="110">
        <f t="shared" si="5"/>
        <v>-2.2221338419198005</v>
      </c>
    </row>
    <row r="12" spans="1:16" ht="15" x14ac:dyDescent="0.25">
      <c r="A12" s="107" t="s">
        <v>86</v>
      </c>
      <c r="B12" s="145">
        <v>5939030</v>
      </c>
      <c r="C12" s="145">
        <v>3511343</v>
      </c>
      <c r="D12" s="145">
        <v>1101636</v>
      </c>
      <c r="E12" s="145">
        <v>1358585</v>
      </c>
      <c r="F12" s="145">
        <v>3584911</v>
      </c>
      <c r="G12" s="145">
        <v>-3693976</v>
      </c>
      <c r="H12" s="108"/>
      <c r="I12" s="109"/>
      <c r="J12" s="107" t="s">
        <v>5</v>
      </c>
      <c r="K12" s="110">
        <f t="shared" si="0"/>
        <v>1.4708715537041117</v>
      </c>
      <c r="L12" s="110">
        <f t="shared" si="1"/>
        <v>2.1601429267500407</v>
      </c>
      <c r="M12" s="110">
        <f t="shared" si="2"/>
        <v>0.31415206013224528</v>
      </c>
      <c r="N12" s="110">
        <f t="shared" si="3"/>
        <v>-3.3280316210314589</v>
      </c>
      <c r="O12" s="110">
        <f t="shared" si="4"/>
        <v>3.5285244640450095</v>
      </c>
      <c r="P12" s="110">
        <f t="shared" si="5"/>
        <v>-3.2898254759550847</v>
      </c>
    </row>
    <row r="13" spans="1:16" ht="15" x14ac:dyDescent="0.25">
      <c r="A13" s="107" t="s">
        <v>87</v>
      </c>
      <c r="B13" s="145">
        <v>5972560</v>
      </c>
      <c r="C13" s="145">
        <v>3517902</v>
      </c>
      <c r="D13" s="145">
        <v>1111554</v>
      </c>
      <c r="E13" s="145">
        <v>1386246</v>
      </c>
      <c r="F13" s="145">
        <v>3680840</v>
      </c>
      <c r="G13" s="145">
        <v>-3821882</v>
      </c>
      <c r="H13" s="108"/>
      <c r="I13" s="109"/>
      <c r="J13" s="107" t="s">
        <v>6</v>
      </c>
      <c r="K13" s="110">
        <f t="shared" si="0"/>
        <v>0.90305509207575518</v>
      </c>
      <c r="L13" s="110">
        <f t="shared" si="1"/>
        <v>0.8907853218029782</v>
      </c>
      <c r="M13" s="110">
        <f t="shared" si="2"/>
        <v>0.38028215628296996</v>
      </c>
      <c r="N13" s="110">
        <f t="shared" si="3"/>
        <v>-1.3785571234492262</v>
      </c>
      <c r="O13" s="110">
        <f t="shared" si="4"/>
        <v>2.4370023982557552</v>
      </c>
      <c r="P13" s="110">
        <f t="shared" si="5"/>
        <v>-0.20009412205353977</v>
      </c>
    </row>
    <row r="14" spans="1:16" ht="15" x14ac:dyDescent="0.25">
      <c r="A14" s="107" t="s">
        <v>14</v>
      </c>
      <c r="B14" s="145">
        <v>6059671</v>
      </c>
      <c r="C14" s="145">
        <v>3549219</v>
      </c>
      <c r="D14" s="145">
        <v>1119524</v>
      </c>
      <c r="E14" s="145">
        <v>1343448</v>
      </c>
      <c r="F14" s="145">
        <v>3687255</v>
      </c>
      <c r="G14" s="145">
        <v>-3746184</v>
      </c>
      <c r="H14" s="108"/>
      <c r="I14" s="109"/>
      <c r="J14" s="107" t="s">
        <v>7</v>
      </c>
      <c r="K14" s="110">
        <f t="shared" si="0"/>
        <v>2.2733661534581895</v>
      </c>
      <c r="L14" s="110">
        <f t="shared" si="1"/>
        <v>2.2292198255969495</v>
      </c>
      <c r="M14" s="110">
        <f t="shared" si="2"/>
        <v>0.53681999338855801</v>
      </c>
      <c r="N14" s="110">
        <f t="shared" si="3"/>
        <v>-0.3779675716044224</v>
      </c>
      <c r="O14" s="110">
        <f t="shared" si="4"/>
        <v>2.0790641172472153</v>
      </c>
      <c r="P14" s="110">
        <f t="shared" si="5"/>
        <v>-3.3413807568242122</v>
      </c>
    </row>
    <row r="15" spans="1:16" ht="15" x14ac:dyDescent="0.25">
      <c r="A15" s="107" t="s">
        <v>15</v>
      </c>
      <c r="B15" s="145">
        <v>6150843</v>
      </c>
      <c r="C15" s="145">
        <v>3582103</v>
      </c>
      <c r="D15" s="145">
        <v>1126026</v>
      </c>
      <c r="E15" s="145">
        <v>1396390</v>
      </c>
      <c r="F15" s="145">
        <v>3634601</v>
      </c>
      <c r="G15" s="145">
        <v>-3767835</v>
      </c>
      <c r="H15" s="108"/>
      <c r="I15" s="109">
        <v>2017</v>
      </c>
      <c r="J15" s="107" t="s">
        <v>4</v>
      </c>
      <c r="K15" s="110">
        <f t="shared" si="0"/>
        <v>1.9929756025100609</v>
      </c>
      <c r="L15" s="110">
        <f t="shared" si="1"/>
        <v>1.20404413077485</v>
      </c>
      <c r="M15" s="110">
        <f t="shared" si="2"/>
        <v>0.5992051331329793</v>
      </c>
      <c r="N15" s="110">
        <f t="shared" si="3"/>
        <v>0.31884499112150566</v>
      </c>
      <c r="O15" s="110">
        <f t="shared" si="4"/>
        <v>4.4882697386410575</v>
      </c>
      <c r="P15" s="110">
        <f t="shared" si="5"/>
        <v>-4.3563896990103919</v>
      </c>
    </row>
    <row r="16" spans="1:16" ht="15" x14ac:dyDescent="0.25">
      <c r="A16" s="107" t="s">
        <v>16</v>
      </c>
      <c r="B16" s="145">
        <v>6194085</v>
      </c>
      <c r="C16" s="145">
        <v>3631392</v>
      </c>
      <c r="D16" s="145">
        <v>1131026</v>
      </c>
      <c r="E16" s="145">
        <v>1318695</v>
      </c>
      <c r="F16" s="145">
        <v>3745951</v>
      </c>
      <c r="G16" s="145">
        <v>-3876889</v>
      </c>
      <c r="H16" s="108"/>
      <c r="J16" s="107" t="s">
        <v>5</v>
      </c>
      <c r="K16" s="110">
        <f t="shared" si="0"/>
        <v>3.8114249659606969</v>
      </c>
      <c r="L16" s="110">
        <f t="shared" si="1"/>
        <v>0.71050743481260514</v>
      </c>
      <c r="M16" s="110">
        <f t="shared" si="2"/>
        <v>0.6779341657862431</v>
      </c>
      <c r="N16" s="110">
        <f t="shared" si="3"/>
        <v>2.9803019043746235</v>
      </c>
      <c r="O16" s="110">
        <f t="shared" si="4"/>
        <v>2.7935463589878671</v>
      </c>
      <c r="P16" s="110">
        <f t="shared" si="5"/>
        <v>-4.3556372904808187</v>
      </c>
    </row>
    <row r="17" spans="1:16" ht="15" x14ac:dyDescent="0.25">
      <c r="A17" s="107" t="s">
        <v>17</v>
      </c>
      <c r="B17" s="145">
        <v>6186245</v>
      </c>
      <c r="C17" s="145">
        <v>3580591</v>
      </c>
      <c r="D17" s="145">
        <v>1133434</v>
      </c>
      <c r="E17" s="145">
        <v>1286523</v>
      </c>
      <c r="F17" s="145">
        <v>3748914</v>
      </c>
      <c r="G17" s="145">
        <v>-3847277</v>
      </c>
      <c r="H17" s="108"/>
      <c r="J17" s="107" t="s">
        <v>6</v>
      </c>
      <c r="K17" s="110">
        <f t="shared" si="0"/>
        <v>3.9273948039534545</v>
      </c>
      <c r="L17" s="110">
        <f t="shared" si="1"/>
        <v>2.0480571185280816</v>
      </c>
      <c r="M17" s="110">
        <f t="shared" si="2"/>
        <v>0.65190180960991972</v>
      </c>
      <c r="N17" s="110">
        <f t="shared" si="3"/>
        <v>2.6313831585525875</v>
      </c>
      <c r="O17" s="110">
        <f t="shared" si="4"/>
        <v>2.6920069548566317</v>
      </c>
      <c r="P17" s="110">
        <f t="shared" si="5"/>
        <v>-7.4666149121738954</v>
      </c>
    </row>
    <row r="18" spans="1:16" ht="15" x14ac:dyDescent="0.25">
      <c r="A18" s="107" t="s">
        <v>18</v>
      </c>
      <c r="B18" s="145">
        <v>6301181</v>
      </c>
      <c r="C18" s="145">
        <v>3697510</v>
      </c>
      <c r="D18" s="145">
        <v>1139093</v>
      </c>
      <c r="E18" s="145">
        <v>1259289</v>
      </c>
      <c r="F18" s="145">
        <v>3774185</v>
      </c>
      <c r="G18" s="145">
        <v>-3880838</v>
      </c>
      <c r="H18" s="108"/>
      <c r="J18" s="107" t="s">
        <v>7</v>
      </c>
      <c r="K18" s="110">
        <f t="shared" ref="K18:K31" si="6">(B25/B21-1)*100</f>
        <v>3.4164069151924936</v>
      </c>
      <c r="L18" s="110">
        <f t="shared" si="1"/>
        <v>2.6085364968931768</v>
      </c>
      <c r="M18" s="110">
        <f t="shared" si="2"/>
        <v>0.53549292297421114</v>
      </c>
      <c r="N18" s="110">
        <f t="shared" si="3"/>
        <v>2.3444885402459761</v>
      </c>
      <c r="O18" s="110">
        <f t="shared" si="4"/>
        <v>5.5665817011573315</v>
      </c>
      <c r="P18" s="110">
        <f t="shared" si="5"/>
        <v>-4.8839388633988854</v>
      </c>
    </row>
    <row r="19" spans="1:16" ht="15" x14ac:dyDescent="0.25">
      <c r="A19" s="107" t="s">
        <v>19</v>
      </c>
      <c r="B19" s="145">
        <v>6241314</v>
      </c>
      <c r="C19" s="145">
        <v>3714970</v>
      </c>
      <c r="D19" s="145">
        <v>1145349</v>
      </c>
      <c r="E19" s="145">
        <v>1191688</v>
      </c>
      <c r="F19" s="145">
        <v>3851635</v>
      </c>
      <c r="G19" s="145">
        <v>-3970187</v>
      </c>
      <c r="H19" s="108"/>
      <c r="I19" s="109">
        <v>2018</v>
      </c>
      <c r="J19" s="107" t="s">
        <v>4</v>
      </c>
      <c r="K19" s="110">
        <f t="shared" si="6"/>
        <v>3.3148419063907975</v>
      </c>
      <c r="L19" s="110">
        <f t="shared" si="1"/>
        <v>1.8146307580707048</v>
      </c>
      <c r="M19" s="110">
        <f t="shared" si="2"/>
        <v>0.42744697874295023</v>
      </c>
      <c r="N19" s="110">
        <f t="shared" si="3"/>
        <v>3.4453742024366232</v>
      </c>
      <c r="O19" s="110">
        <f t="shared" si="4"/>
        <v>1.7079518426230813</v>
      </c>
      <c r="P19" s="110">
        <f t="shared" si="5"/>
        <v>-4.824560175092838</v>
      </c>
    </row>
    <row r="20" spans="1:16" ht="15" x14ac:dyDescent="0.25">
      <c r="A20" s="107" t="s">
        <v>20</v>
      </c>
      <c r="B20" s="145">
        <v>6250021</v>
      </c>
      <c r="C20" s="145">
        <v>3686568</v>
      </c>
      <c r="D20" s="145">
        <v>1154581</v>
      </c>
      <c r="E20" s="145">
        <v>1233306</v>
      </c>
      <c r="F20" s="145">
        <v>3896901</v>
      </c>
      <c r="G20" s="145">
        <v>-3889283</v>
      </c>
      <c r="H20" s="108"/>
      <c r="I20" s="109"/>
      <c r="J20" s="107" t="s">
        <v>5</v>
      </c>
      <c r="K20" s="110">
        <f t="shared" si="6"/>
        <v>3.8591201965305189</v>
      </c>
      <c r="L20" s="110">
        <f t="shared" si="1"/>
        <v>2.2752973863890849</v>
      </c>
      <c r="M20" s="110">
        <f t="shared" si="2"/>
        <v>0.33008720062069419</v>
      </c>
      <c r="N20" s="110">
        <f t="shared" si="3"/>
        <v>1.8212750746736055</v>
      </c>
      <c r="O20" s="110">
        <f t="shared" si="4"/>
        <v>6.4341615172373983</v>
      </c>
      <c r="P20" s="110">
        <f t="shared" si="5"/>
        <v>-3.7747115884885116</v>
      </c>
    </row>
    <row r="21" spans="1:16" ht="15" x14ac:dyDescent="0.25">
      <c r="A21" s="107" t="s">
        <v>21</v>
      </c>
      <c r="B21" s="145">
        <v>6326881</v>
      </c>
      <c r="C21" s="145">
        <v>3718496</v>
      </c>
      <c r="D21" s="145">
        <v>1166643</v>
      </c>
      <c r="E21" s="145">
        <v>1263141</v>
      </c>
      <c r="F21" s="145">
        <v>3877530</v>
      </c>
      <c r="G21" s="145">
        <v>-4053983</v>
      </c>
      <c r="H21" s="108"/>
      <c r="J21" s="107" t="s">
        <v>6</v>
      </c>
      <c r="K21" s="110">
        <f t="shared" si="6"/>
        <v>4.6397158394970939</v>
      </c>
      <c r="L21" s="110">
        <f t="shared" si="1"/>
        <v>1.4889113728861467</v>
      </c>
      <c r="M21" s="110">
        <f t="shared" si="2"/>
        <v>0.31657379188371493</v>
      </c>
      <c r="N21" s="110">
        <f t="shared" si="3"/>
        <v>2.0364610243055021</v>
      </c>
      <c r="O21" s="110">
        <f t="shared" si="4"/>
        <v>2.184256015410091</v>
      </c>
      <c r="P21" s="110">
        <f t="shared" si="5"/>
        <v>-4.1846458246991292</v>
      </c>
    </row>
    <row r="22" spans="1:16" ht="15" x14ac:dyDescent="0.25">
      <c r="A22" s="107" t="s">
        <v>22</v>
      </c>
      <c r="B22" s="145">
        <v>6426762</v>
      </c>
      <c r="C22" s="145">
        <v>3773379</v>
      </c>
      <c r="D22" s="145">
        <v>1176850</v>
      </c>
      <c r="E22" s="145">
        <v>1279380</v>
      </c>
      <c r="F22" s="145">
        <v>4056999</v>
      </c>
      <c r="G22" s="145">
        <v>-4155342</v>
      </c>
      <c r="H22" s="108"/>
      <c r="J22" s="107" t="s">
        <v>7</v>
      </c>
      <c r="K22" s="110">
        <f t="shared" si="6"/>
        <v>4.9387187868378479</v>
      </c>
      <c r="L22" s="110">
        <f t="shared" si="1"/>
        <v>1.3920149875447672</v>
      </c>
      <c r="M22" s="110">
        <f t="shared" si="2"/>
        <v>0.38641101152936264</v>
      </c>
      <c r="N22" s="110">
        <f t="shared" si="3"/>
        <v>3.023506071266949</v>
      </c>
      <c r="O22" s="110">
        <f t="shared" si="4"/>
        <v>0.9079122786022934</v>
      </c>
      <c r="P22" s="110">
        <f t="shared" si="5"/>
        <v>-4.3002228477221491</v>
      </c>
    </row>
    <row r="23" spans="1:16" ht="15" x14ac:dyDescent="0.25">
      <c r="A23" s="107" t="s">
        <v>23</v>
      </c>
      <c r="B23" s="145">
        <v>6479197</v>
      </c>
      <c r="C23" s="145">
        <v>3759315</v>
      </c>
      <c r="D23" s="145">
        <v>1187661</v>
      </c>
      <c r="E23" s="145">
        <v>1377698</v>
      </c>
      <c r="F23" s="145">
        <v>4025989</v>
      </c>
      <c r="G23" s="145">
        <v>-4242036</v>
      </c>
      <c r="H23" s="108"/>
      <c r="I23" s="109">
        <v>2019</v>
      </c>
      <c r="J23" s="51" t="s">
        <v>4</v>
      </c>
      <c r="K23" s="110">
        <f t="shared" si="6"/>
        <v>4.4858737440696572</v>
      </c>
      <c r="L23" s="110">
        <f t="shared" si="1"/>
        <v>0.771032376130663</v>
      </c>
      <c r="M23" s="110">
        <f t="shared" si="2"/>
        <v>0.49897594791649569</v>
      </c>
      <c r="N23" s="110">
        <f t="shared" si="3"/>
        <v>1.4882528823538184</v>
      </c>
      <c r="O23" s="110">
        <f t="shared" si="4"/>
        <v>2.6344773388471547</v>
      </c>
      <c r="P23" s="110">
        <f t="shared" si="5"/>
        <v>-2.5543845529058937</v>
      </c>
    </row>
    <row r="24" spans="1:16" ht="15" x14ac:dyDescent="0.25">
      <c r="A24" s="107" t="s">
        <v>24</v>
      </c>
      <c r="B24" s="145">
        <v>6495484</v>
      </c>
      <c r="C24" s="145">
        <v>3814572</v>
      </c>
      <c r="D24" s="145">
        <v>1195325</v>
      </c>
      <c r="E24" s="145">
        <v>1397768</v>
      </c>
      <c r="F24" s="145">
        <v>4065152</v>
      </c>
      <c r="G24" s="145">
        <v>-4355948</v>
      </c>
      <c r="H24" s="108"/>
      <c r="J24" s="111" t="s">
        <v>5</v>
      </c>
      <c r="K24" s="112">
        <f t="shared" si="6"/>
        <v>3.0332413615391962</v>
      </c>
      <c r="L24" s="112">
        <f t="shared" si="1"/>
        <v>0.7062613487977909</v>
      </c>
      <c r="M24" s="112">
        <f t="shared" si="2"/>
        <v>0.59130032126970711</v>
      </c>
      <c r="N24" s="112">
        <f t="shared" si="3"/>
        <v>2.44678557167774</v>
      </c>
      <c r="O24" s="112">
        <f t="shared" si="4"/>
        <v>-1.364864991380152</v>
      </c>
      <c r="P24" s="112">
        <f t="shared" si="5"/>
        <v>-2.8116114798750589</v>
      </c>
    </row>
    <row r="25" spans="1:16" ht="15" x14ac:dyDescent="0.25">
      <c r="A25" s="107" t="s">
        <v>25</v>
      </c>
      <c r="B25" s="145">
        <v>6543033</v>
      </c>
      <c r="C25" s="145">
        <v>3883535</v>
      </c>
      <c r="D25" s="145">
        <v>1200523</v>
      </c>
      <c r="E25" s="145">
        <v>1411474</v>
      </c>
      <c r="F25" s="145">
        <v>4229721</v>
      </c>
      <c r="G25" s="145">
        <v>-4362984</v>
      </c>
      <c r="H25" s="108"/>
      <c r="J25" s="107" t="s">
        <v>6</v>
      </c>
      <c r="K25" s="112">
        <f t="shared" si="6"/>
        <v>1.4053703653571503</v>
      </c>
      <c r="L25" s="112">
        <f t="shared" si="1"/>
        <v>4.9125654567347021E-2</v>
      </c>
      <c r="M25" s="112">
        <f t="shared" si="2"/>
        <v>0.62434749242885235</v>
      </c>
      <c r="N25" s="112">
        <f t="shared" si="3"/>
        <v>1.9760901216680182</v>
      </c>
      <c r="O25" s="112">
        <f t="shared" si="4"/>
        <v>3.8223702252924001</v>
      </c>
      <c r="P25" s="112">
        <f t="shared" si="5"/>
        <v>-1.9362628838980847</v>
      </c>
    </row>
    <row r="26" spans="1:16" ht="15" x14ac:dyDescent="0.25">
      <c r="A26" s="107" t="s">
        <v>26</v>
      </c>
      <c r="B26" s="145">
        <v>6639799</v>
      </c>
      <c r="C26" s="145">
        <v>3890001</v>
      </c>
      <c r="D26" s="145">
        <v>1204321</v>
      </c>
      <c r="E26" s="145">
        <v>1500806</v>
      </c>
      <c r="F26" s="145">
        <v>4166765</v>
      </c>
      <c r="G26" s="145">
        <v>-4465405</v>
      </c>
      <c r="H26" s="113"/>
      <c r="I26" s="109"/>
      <c r="J26" s="107" t="s">
        <v>7</v>
      </c>
      <c r="K26" s="112">
        <f t="shared" si="6"/>
        <v>0.88089802546542639</v>
      </c>
      <c r="L26" s="112">
        <f t="shared" si="1"/>
        <v>-0.96344762549745666</v>
      </c>
      <c r="M26" s="112">
        <f t="shared" si="2"/>
        <v>0.58153193007751769</v>
      </c>
      <c r="N26" s="112">
        <f t="shared" si="3"/>
        <v>0.2540715900774449</v>
      </c>
      <c r="O26" s="112">
        <f t="shared" si="4"/>
        <v>0.16837613372802179</v>
      </c>
      <c r="P26" s="112">
        <f t="shared" si="5"/>
        <v>-1.100103041358544</v>
      </c>
    </row>
    <row r="27" spans="1:16" ht="15" x14ac:dyDescent="0.25">
      <c r="A27" s="107" t="s">
        <v>27</v>
      </c>
      <c r="B27" s="145">
        <v>6729237</v>
      </c>
      <c r="C27" s="145">
        <v>3906736</v>
      </c>
      <c r="D27" s="145">
        <v>1209048</v>
      </c>
      <c r="E27" s="145">
        <v>1495702</v>
      </c>
      <c r="F27" s="145">
        <v>4442871</v>
      </c>
      <c r="G27" s="145">
        <v>-4486607</v>
      </c>
      <c r="H27" s="113"/>
      <c r="I27" s="109">
        <v>2020</v>
      </c>
      <c r="J27" s="51" t="s">
        <v>4</v>
      </c>
      <c r="K27" s="112">
        <f t="shared" si="6"/>
        <v>-1.7713053350038366</v>
      </c>
      <c r="L27" s="112">
        <f t="shared" si="1"/>
        <v>0.88290678171807979</v>
      </c>
      <c r="M27" s="112">
        <f t="shared" si="2"/>
        <v>0.50876002428487332</v>
      </c>
      <c r="N27" s="112">
        <f t="shared" si="3"/>
        <v>1.190618958690923</v>
      </c>
      <c r="O27" s="112">
        <f t="shared" si="4"/>
        <v>1.4958086684082741</v>
      </c>
      <c r="P27" s="112">
        <f t="shared" si="5"/>
        <v>-2.7827282198645884</v>
      </c>
    </row>
    <row r="28" spans="1:16" ht="15" x14ac:dyDescent="0.25">
      <c r="A28" s="107" t="s">
        <v>28</v>
      </c>
      <c r="B28" s="145">
        <v>6796856</v>
      </c>
      <c r="C28" s="145">
        <v>3911284</v>
      </c>
      <c r="D28" s="145">
        <v>1215888</v>
      </c>
      <c r="E28" s="145">
        <v>1530046</v>
      </c>
      <c r="F28" s="145">
        <v>4207030</v>
      </c>
      <c r="G28" s="145">
        <v>-4627761</v>
      </c>
      <c r="H28" s="113"/>
      <c r="I28" s="109"/>
      <c r="J28" s="111" t="s">
        <v>5</v>
      </c>
      <c r="K28" s="112">
        <f t="shared" si="6"/>
        <v>-8.6506798804791512</v>
      </c>
      <c r="L28" s="112">
        <f t="shared" si="1"/>
        <v>-10.43615129249911</v>
      </c>
      <c r="M28" s="112">
        <f t="shared" si="2"/>
        <v>0.4350133146295348</v>
      </c>
      <c r="N28" s="112">
        <f t="shared" si="3"/>
        <v>-0.95688217717522162</v>
      </c>
      <c r="O28" s="112">
        <f t="shared" si="4"/>
        <v>-7.711639003996769</v>
      </c>
      <c r="P28" s="112">
        <f t="shared" si="5"/>
        <v>10.509506874814214</v>
      </c>
    </row>
    <row r="29" spans="1:16" ht="15" x14ac:dyDescent="0.25">
      <c r="A29" s="107" t="s">
        <v>29</v>
      </c>
      <c r="B29" s="145">
        <v>6866175</v>
      </c>
      <c r="C29" s="145">
        <v>3974615</v>
      </c>
      <c r="D29" s="145">
        <v>1225806</v>
      </c>
      <c r="E29" s="145">
        <v>1609303</v>
      </c>
      <c r="F29" s="145">
        <v>4289126</v>
      </c>
      <c r="G29" s="145">
        <v>-4644349</v>
      </c>
      <c r="H29" s="113"/>
      <c r="I29" s="109"/>
      <c r="J29" s="51" t="s">
        <v>6</v>
      </c>
      <c r="K29" s="112">
        <f t="shared" si="6"/>
        <v>-2.9927846372884148</v>
      </c>
      <c r="L29" s="112">
        <f t="shared" si="1"/>
        <v>-2.6921916778493111</v>
      </c>
      <c r="M29" s="112">
        <f t="shared" si="2"/>
        <v>0.4829973752161264</v>
      </c>
      <c r="N29" s="112">
        <f t="shared" ref="N29:N34" si="7">(E36-E32)/B32*100</f>
        <v>-0.40907512749230057</v>
      </c>
      <c r="O29" s="112">
        <f t="shared" si="4"/>
        <v>-1.7083221071627395</v>
      </c>
      <c r="P29" s="112">
        <f t="shared" ref="P29:P34" si="8">(G36-G32)/B32*100</f>
        <v>0.64330491498070985</v>
      </c>
    </row>
    <row r="30" spans="1:16" ht="15" x14ac:dyDescent="0.25">
      <c r="A30" s="114" t="s">
        <v>30</v>
      </c>
      <c r="B30" s="145">
        <v>6937652</v>
      </c>
      <c r="C30" s="145">
        <v>3941196</v>
      </c>
      <c r="D30" s="145">
        <v>1237452</v>
      </c>
      <c r="E30" s="145">
        <v>1599623</v>
      </c>
      <c r="F30" s="145">
        <v>4341689</v>
      </c>
      <c r="G30" s="145">
        <v>-4635011</v>
      </c>
      <c r="H30" s="115"/>
      <c r="I30" s="109"/>
      <c r="J30" s="107" t="s">
        <v>7</v>
      </c>
      <c r="K30" s="112">
        <f t="shared" si="6"/>
        <v>-1.9210848982171624</v>
      </c>
      <c r="L30" s="112">
        <f t="shared" si="1"/>
        <v>-2.9394979599833051</v>
      </c>
      <c r="M30" s="112">
        <f t="shared" si="2"/>
        <v>0.58475521893022309</v>
      </c>
      <c r="N30" s="112">
        <f t="shared" si="7"/>
        <v>0.78280163640219624</v>
      </c>
      <c r="O30" s="112">
        <f t="shared" si="4"/>
        <v>2.3133952458176443</v>
      </c>
      <c r="P30" s="112">
        <f t="shared" si="8"/>
        <v>-1.8733851341606396</v>
      </c>
    </row>
    <row r="31" spans="1:16" ht="15" x14ac:dyDescent="0.25">
      <c r="A31" s="114" t="s">
        <v>31</v>
      </c>
      <c r="B31" s="145">
        <v>6933351</v>
      </c>
      <c r="C31" s="145">
        <v>3954262</v>
      </c>
      <c r="D31" s="145">
        <v>1248838</v>
      </c>
      <c r="E31" s="145">
        <v>1660352</v>
      </c>
      <c r="F31" s="145">
        <v>4351026</v>
      </c>
      <c r="G31" s="145">
        <v>-4675807</v>
      </c>
      <c r="H31" s="113"/>
      <c r="I31" s="109">
        <v>2021</v>
      </c>
      <c r="J31" s="51" t="s">
        <v>4</v>
      </c>
      <c r="K31" s="110">
        <f t="shared" si="6"/>
        <v>0.34048129319206311</v>
      </c>
      <c r="L31" s="112">
        <f t="shared" si="1"/>
        <v>-5.1296999969918256</v>
      </c>
      <c r="M31" s="129">
        <f t="shared" si="2"/>
        <v>0.70825626415584397</v>
      </c>
      <c r="N31" s="129">
        <f t="shared" si="7"/>
        <v>-0.42228895640568676</v>
      </c>
      <c r="O31" s="112">
        <f t="shared" si="4"/>
        <v>-0.42975803274214153</v>
      </c>
      <c r="P31" s="112">
        <f t="shared" si="8"/>
        <v>-1.1347273163491332</v>
      </c>
    </row>
    <row r="32" spans="1:16" ht="15" x14ac:dyDescent="0.25">
      <c r="A32" s="116" t="s">
        <v>32</v>
      </c>
      <c r="B32" s="145">
        <v>6892377</v>
      </c>
      <c r="C32" s="145">
        <v>3914623</v>
      </c>
      <c r="D32" s="145">
        <v>1258324</v>
      </c>
      <c r="E32" s="145">
        <v>1664358</v>
      </c>
      <c r="F32" s="145">
        <v>4466831</v>
      </c>
      <c r="G32" s="145">
        <v>-4759366</v>
      </c>
      <c r="H32" s="117"/>
      <c r="J32" s="107" t="s">
        <v>5</v>
      </c>
      <c r="K32" s="112">
        <f>(B39/B35-1)*100</f>
        <v>10.164016528437593</v>
      </c>
      <c r="L32" s="110">
        <f>(C39-C35)/B35*100</f>
        <v>8.4002874208838652</v>
      </c>
      <c r="M32" s="139">
        <f t="shared" ref="M32:M34" si="9">(D39-D35)/B35*100</f>
        <v>0.93045485096949276</v>
      </c>
      <c r="N32" s="139">
        <f t="shared" si="7"/>
        <v>1.9647216285162441</v>
      </c>
      <c r="O32" s="110">
        <f t="shared" ref="O32:O34" si="10">(F39-F35)/B35*100</f>
        <v>9.6683560248573919</v>
      </c>
      <c r="P32" s="110">
        <f t="shared" si="8"/>
        <v>-18.683431095485027</v>
      </c>
    </row>
    <row r="33" spans="1:16" ht="15" x14ac:dyDescent="0.25">
      <c r="A33" s="114" t="s">
        <v>98</v>
      </c>
      <c r="B33" s="145">
        <v>6926659</v>
      </c>
      <c r="C33" s="145">
        <v>3908463</v>
      </c>
      <c r="D33" s="145">
        <v>1265735</v>
      </c>
      <c r="E33" s="145">
        <v>1626748</v>
      </c>
      <c r="F33" s="145">
        <v>4300687</v>
      </c>
      <c r="G33" s="145">
        <v>-4719884</v>
      </c>
      <c r="H33" s="113"/>
      <c r="J33" s="51" t="s">
        <v>6</v>
      </c>
      <c r="K33" s="112">
        <f>(B40/B36-1)*100</f>
        <v>4.8617109248840551</v>
      </c>
      <c r="L33" s="110">
        <f>(C40-C36)/B36*100</f>
        <v>3.8726893677826979</v>
      </c>
      <c r="M33" s="139">
        <f t="shared" si="9"/>
        <v>0.89337540866480813</v>
      </c>
      <c r="N33" s="139">
        <f t="shared" si="7"/>
        <v>0.9529317750564118</v>
      </c>
      <c r="O33" s="110">
        <f t="shared" si="10"/>
        <v>3.8716872892924323</v>
      </c>
      <c r="P33" s="110">
        <f t="shared" si="8"/>
        <v>-10.14025658892781</v>
      </c>
    </row>
    <row r="34" spans="1:16" ht="15" x14ac:dyDescent="0.25">
      <c r="A34" s="116" t="s">
        <v>104</v>
      </c>
      <c r="B34" s="145">
        <v>6814765</v>
      </c>
      <c r="C34" s="145">
        <v>4002449</v>
      </c>
      <c r="D34" s="145">
        <v>1272748</v>
      </c>
      <c r="E34" s="145">
        <v>1682224</v>
      </c>
      <c r="F34" s="145">
        <v>4445463</v>
      </c>
      <c r="G34" s="145">
        <v>-4828067</v>
      </c>
      <c r="H34" s="136"/>
      <c r="I34" s="118"/>
      <c r="J34" s="107" t="s">
        <v>7</v>
      </c>
      <c r="K34" s="112">
        <f>(B41/B37-1)*100</f>
        <v>3.1272263627253549</v>
      </c>
      <c r="L34" s="110">
        <f>(C41-C37)/B37*100</f>
        <v>3.5172851122057378</v>
      </c>
      <c r="M34" s="139">
        <f t="shared" si="9"/>
        <v>0.86254811887437455</v>
      </c>
      <c r="N34" s="139">
        <f t="shared" si="7"/>
        <v>-6.4516679835939519E-2</v>
      </c>
      <c r="O34" s="110">
        <f t="shared" si="10"/>
        <v>3.0612082680266934</v>
      </c>
      <c r="P34" s="110">
        <f t="shared" si="8"/>
        <v>-6.8631586942518776</v>
      </c>
    </row>
    <row r="35" spans="1:16" ht="15" x14ac:dyDescent="0.25">
      <c r="A35" s="116" t="s">
        <v>107</v>
      </c>
      <c r="B35" s="145">
        <v>6333569</v>
      </c>
      <c r="C35" s="145">
        <v>3230687</v>
      </c>
      <c r="D35" s="145">
        <v>1278999</v>
      </c>
      <c r="E35" s="145">
        <v>1594008</v>
      </c>
      <c r="F35" s="145">
        <v>3816351</v>
      </c>
      <c r="G35" s="145">
        <v>-3947146</v>
      </c>
      <c r="H35" s="136"/>
    </row>
    <row r="36" spans="1:16" ht="15" x14ac:dyDescent="0.25">
      <c r="A36" s="116" t="s">
        <v>108</v>
      </c>
      <c r="B36" s="145">
        <v>6686103</v>
      </c>
      <c r="C36" s="145">
        <v>3729067</v>
      </c>
      <c r="D36" s="145">
        <v>1291614</v>
      </c>
      <c r="E36" s="145">
        <v>1636163</v>
      </c>
      <c r="F36" s="145">
        <v>4349087</v>
      </c>
      <c r="G36" s="145">
        <v>-4715027</v>
      </c>
      <c r="H36" s="136"/>
    </row>
    <row r="37" spans="1:16" ht="15" x14ac:dyDescent="0.25">
      <c r="A37" s="116" t="s">
        <v>109</v>
      </c>
      <c r="B37" s="145">
        <v>6793592</v>
      </c>
      <c r="C37" s="145">
        <v>3704854</v>
      </c>
      <c r="D37" s="145">
        <v>1306239</v>
      </c>
      <c r="E37" s="145">
        <v>1680970</v>
      </c>
      <c r="F37" s="145">
        <v>4460928</v>
      </c>
      <c r="G37" s="145">
        <v>-4849647</v>
      </c>
      <c r="H37" s="136"/>
    </row>
    <row r="38" spans="1:16" ht="15" x14ac:dyDescent="0.25">
      <c r="A38" s="116" t="s">
        <v>119</v>
      </c>
      <c r="B38" s="145">
        <v>6837968</v>
      </c>
      <c r="C38" s="145">
        <v>3652872</v>
      </c>
      <c r="D38" s="145">
        <v>1321014</v>
      </c>
      <c r="E38" s="145">
        <v>1653446</v>
      </c>
      <c r="F38" s="145">
        <v>4416176</v>
      </c>
      <c r="G38" s="145">
        <v>-4905396</v>
      </c>
      <c r="H38" s="136"/>
    </row>
    <row r="39" spans="1:16" ht="15" x14ac:dyDescent="0.25">
      <c r="A39" s="116" t="s">
        <v>122</v>
      </c>
      <c r="B39" s="145">
        <v>6977314</v>
      </c>
      <c r="C39" s="145">
        <v>3762725</v>
      </c>
      <c r="D39" s="145">
        <v>1337930</v>
      </c>
      <c r="E39" s="145">
        <v>1718445</v>
      </c>
      <c r="F39" s="145">
        <v>4428703</v>
      </c>
      <c r="G39" s="145">
        <v>-5130474</v>
      </c>
      <c r="H39" s="136"/>
      <c r="J39" s="137"/>
    </row>
    <row r="40" spans="1:16" ht="15" x14ac:dyDescent="0.25">
      <c r="A40" s="116" t="s">
        <v>124</v>
      </c>
      <c r="B40" s="145">
        <v>7011162</v>
      </c>
      <c r="C40" s="145">
        <v>3987999</v>
      </c>
      <c r="D40" s="145">
        <v>1351346</v>
      </c>
      <c r="E40" s="145">
        <v>1699877</v>
      </c>
      <c r="F40" s="145">
        <v>4607952</v>
      </c>
      <c r="G40" s="145">
        <v>-5393015</v>
      </c>
    </row>
    <row r="41" spans="1:16" ht="15" x14ac:dyDescent="0.25">
      <c r="A41" s="116" t="s">
        <v>125</v>
      </c>
      <c r="B41" s="145">
        <v>7006043</v>
      </c>
      <c r="C41" s="145">
        <v>3943804</v>
      </c>
      <c r="D41" s="145">
        <v>1364837</v>
      </c>
      <c r="E41" s="145">
        <v>1676587</v>
      </c>
      <c r="F41" s="145">
        <v>4668894</v>
      </c>
      <c r="G41" s="145">
        <v>-5315902</v>
      </c>
    </row>
    <row r="42" spans="1:16" x14ac:dyDescent="0.2"/>
    <row r="43" spans="1:16" x14ac:dyDescent="0.2"/>
    <row r="44" spans="1:16" ht="14.25" hidden="1" customHeight="1" x14ac:dyDescent="0.2">
      <c r="H44" s="142"/>
    </row>
    <row r="45" spans="1:16" ht="14.25" hidden="1" customHeight="1" x14ac:dyDescent="0.2">
      <c r="H45" s="142"/>
    </row>
    <row r="46" spans="1:16" ht="14.25" hidden="1" customHeight="1" x14ac:dyDescent="0.2">
      <c r="H46" s="142"/>
    </row>
    <row r="47" spans="1:16" ht="14.25" hidden="1" customHeight="1" x14ac:dyDescent="0.25">
      <c r="A47" s="141" t="s">
        <v>117</v>
      </c>
      <c r="C47" s="139"/>
      <c r="H47" s="142"/>
    </row>
    <row r="48" spans="1:16" ht="14.25" hidden="1" customHeight="1" x14ac:dyDescent="0.25">
      <c r="A48" s="141"/>
      <c r="H48" s="142"/>
    </row>
    <row r="49" spans="1:8" ht="14.25" customHeight="1" x14ac:dyDescent="0.2">
      <c r="A49" s="143" t="s">
        <v>88</v>
      </c>
      <c r="B49" s="143"/>
      <c r="C49" s="143"/>
      <c r="H49" s="142"/>
    </row>
    <row r="50" spans="1:8" ht="14.25" customHeight="1" x14ac:dyDescent="0.2">
      <c r="A50" s="94"/>
      <c r="B50" s="144">
        <v>44621</v>
      </c>
      <c r="C50" s="37"/>
      <c r="H50" s="142"/>
    </row>
  </sheetData>
  <mergeCells count="4">
    <mergeCell ref="A1:G1"/>
    <mergeCell ref="J1:P3"/>
    <mergeCell ref="A2:G2"/>
    <mergeCell ref="A3:G3"/>
  </mergeCells>
  <phoneticPr fontId="30" type="noConversion"/>
  <hyperlinks>
    <hyperlink ref="A47" r:id="rId1" display="https://data.stat.gov.lv/pxweb/lv/OSP_PUB/START__VEK__IS__ISP/ISP050c?s=isp050c&amp;" xr:uid="{FC08C82E-8A2A-474E-812C-639CD3FE4547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J38"/>
  <sheetViews>
    <sheetView showGridLines="0" zoomScale="60" zoomScaleNormal="60" workbookViewId="0">
      <selection sqref="A1:AI1"/>
    </sheetView>
  </sheetViews>
  <sheetFormatPr defaultColWidth="0" defaultRowHeight="0" customHeight="1" zeroHeight="1" x14ac:dyDescent="0.2"/>
  <cols>
    <col min="1" max="1" width="7.85546875" style="35" customWidth="1"/>
    <col min="2" max="2" width="26.42578125" style="35" customWidth="1"/>
    <col min="3" max="3" width="29.28515625" style="35" customWidth="1"/>
    <col min="4" max="18" width="11.140625" style="35" bestFit="1" customWidth="1"/>
    <col min="19" max="19" width="12.85546875" style="35" customWidth="1"/>
    <col min="20" max="20" width="12" style="35" customWidth="1"/>
    <col min="21" max="21" width="11.42578125" style="35" customWidth="1"/>
    <col min="22" max="22" width="15.140625" style="35" customWidth="1"/>
    <col min="23" max="34" width="11.140625" style="35" customWidth="1"/>
    <col min="35" max="35" width="13.7109375" style="35" customWidth="1"/>
    <col min="36" max="16384" width="9.140625" style="35" hidden="1"/>
  </cols>
  <sheetData>
    <row r="1" spans="1:36" ht="15.75" x14ac:dyDescent="0.25">
      <c r="A1" s="175" t="s">
        <v>89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6" ht="12.75" x14ac:dyDescent="0.2">
      <c r="D2" s="37">
        <v>2014</v>
      </c>
      <c r="E2" s="37"/>
      <c r="F2" s="37"/>
      <c r="G2" s="37"/>
      <c r="H2" s="37">
        <v>2015</v>
      </c>
      <c r="I2" s="37"/>
      <c r="J2" s="37"/>
      <c r="K2" s="37"/>
      <c r="L2" s="37">
        <v>2016</v>
      </c>
      <c r="M2" s="37"/>
      <c r="N2" s="37"/>
      <c r="O2" s="37"/>
      <c r="P2" s="37">
        <v>2017</v>
      </c>
      <c r="Q2" s="37"/>
      <c r="R2" s="37"/>
      <c r="T2" s="37">
        <v>2018</v>
      </c>
      <c r="X2" s="36">
        <v>2019</v>
      </c>
      <c r="Y2" s="36"/>
      <c r="Z2" s="36"/>
      <c r="AA2" s="36"/>
      <c r="AB2" s="38">
        <v>2020</v>
      </c>
      <c r="AC2" s="38"/>
      <c r="AD2" s="38"/>
      <c r="AE2" s="38"/>
      <c r="AF2" s="38">
        <v>2021</v>
      </c>
      <c r="AG2" s="38"/>
      <c r="AH2" s="38"/>
      <c r="AI2" s="38"/>
    </row>
    <row r="3" spans="1:36" ht="12.75" x14ac:dyDescent="0.2">
      <c r="D3" s="37" t="s">
        <v>4</v>
      </c>
      <c r="E3" s="37" t="s">
        <v>5</v>
      </c>
      <c r="F3" s="37" t="s">
        <v>6</v>
      </c>
      <c r="G3" s="37" t="s">
        <v>7</v>
      </c>
      <c r="H3" s="37" t="s">
        <v>4</v>
      </c>
      <c r="I3" s="37" t="s">
        <v>5</v>
      </c>
      <c r="J3" s="37" t="s">
        <v>6</v>
      </c>
      <c r="K3" s="37" t="s">
        <v>7</v>
      </c>
      <c r="L3" s="37" t="s">
        <v>4</v>
      </c>
      <c r="M3" s="37" t="s">
        <v>5</v>
      </c>
      <c r="N3" s="37" t="s">
        <v>6</v>
      </c>
      <c r="O3" s="37" t="s">
        <v>7</v>
      </c>
      <c r="P3" s="37" t="s">
        <v>4</v>
      </c>
      <c r="Q3" s="37" t="s">
        <v>5</v>
      </c>
      <c r="R3" s="37" t="s">
        <v>6</v>
      </c>
      <c r="S3" s="37" t="s">
        <v>7</v>
      </c>
      <c r="T3" s="37" t="s">
        <v>4</v>
      </c>
      <c r="U3" s="37" t="s">
        <v>5</v>
      </c>
      <c r="V3" s="37" t="s">
        <v>6</v>
      </c>
      <c r="W3" s="37" t="s">
        <v>7</v>
      </c>
      <c r="X3" s="34" t="s">
        <v>4</v>
      </c>
      <c r="Y3" s="37" t="s">
        <v>5</v>
      </c>
      <c r="Z3" s="37" t="s">
        <v>6</v>
      </c>
      <c r="AA3" s="84" t="s">
        <v>7</v>
      </c>
      <c r="AB3" s="34" t="s">
        <v>4</v>
      </c>
      <c r="AC3" s="37" t="s">
        <v>5</v>
      </c>
      <c r="AD3" s="34" t="s">
        <v>6</v>
      </c>
      <c r="AE3" s="84" t="s">
        <v>7</v>
      </c>
      <c r="AF3" s="36" t="s">
        <v>4</v>
      </c>
      <c r="AG3" s="37" t="s">
        <v>5</v>
      </c>
      <c r="AH3" s="36" t="s">
        <v>6</v>
      </c>
      <c r="AI3" s="84" t="s">
        <v>7</v>
      </c>
    </row>
    <row r="4" spans="1:36" s="94" customFormat="1" ht="15" x14ac:dyDescent="0.25">
      <c r="A4" s="38"/>
      <c r="B4" s="39" t="s">
        <v>71</v>
      </c>
      <c r="C4" s="39" t="s">
        <v>90</v>
      </c>
      <c r="D4" s="152">
        <v>2450.6999999999998</v>
      </c>
      <c r="E4" s="152">
        <v>2493.4</v>
      </c>
      <c r="F4" s="152">
        <v>2625.5</v>
      </c>
      <c r="G4" s="152">
        <v>2816.7</v>
      </c>
      <c r="H4" s="152">
        <v>2476.5</v>
      </c>
      <c r="I4" s="152">
        <v>2555.1999999999998</v>
      </c>
      <c r="J4" s="152">
        <v>2663.4</v>
      </c>
      <c r="K4" s="152">
        <v>2809.5</v>
      </c>
      <c r="L4" s="152">
        <v>2391.5</v>
      </c>
      <c r="M4" s="152">
        <v>2569.5</v>
      </c>
      <c r="N4" s="152">
        <v>2678.2</v>
      </c>
      <c r="O4" s="152">
        <v>2850.8</v>
      </c>
      <c r="P4" s="152">
        <v>2719.6</v>
      </c>
      <c r="Q4" s="152">
        <v>2783.8</v>
      </c>
      <c r="R4" s="152">
        <v>2956.9</v>
      </c>
      <c r="S4" s="152">
        <v>3187</v>
      </c>
      <c r="T4" s="152">
        <v>2969.9</v>
      </c>
      <c r="U4" s="152">
        <v>3193.3</v>
      </c>
      <c r="V4" s="152">
        <v>3189.7</v>
      </c>
      <c r="W4" s="152">
        <v>3420.5</v>
      </c>
      <c r="X4" s="152">
        <v>3123.6</v>
      </c>
      <c r="Y4" s="152">
        <v>3158.2</v>
      </c>
      <c r="Z4" s="152">
        <v>3298.5</v>
      </c>
      <c r="AA4" s="152">
        <v>3385.3</v>
      </c>
      <c r="AB4" s="152">
        <v>3266.4</v>
      </c>
      <c r="AC4" s="152">
        <v>2842.7</v>
      </c>
      <c r="AD4" s="152">
        <v>3452.8</v>
      </c>
      <c r="AE4" s="152">
        <v>3742.7</v>
      </c>
      <c r="AF4" s="152">
        <v>3526.4</v>
      </c>
      <c r="AG4" s="152">
        <v>3789.6</v>
      </c>
      <c r="AH4" s="152">
        <v>4402.3999999999996</v>
      </c>
      <c r="AI4" s="94">
        <v>4772.8999999999996</v>
      </c>
      <c r="AJ4" s="152">
        <v>4392.2</v>
      </c>
    </row>
    <row r="5" spans="1:36" s="94" customFormat="1" ht="15" x14ac:dyDescent="0.25">
      <c r="A5" s="35"/>
      <c r="B5" s="39" t="s">
        <v>72</v>
      </c>
      <c r="C5" s="39" t="s">
        <v>91</v>
      </c>
      <c r="D5" s="152">
        <v>-3068.8</v>
      </c>
      <c r="E5" s="152">
        <v>-3120.5</v>
      </c>
      <c r="F5" s="152">
        <v>-3306.5</v>
      </c>
      <c r="G5" s="152">
        <v>-3413.2</v>
      </c>
      <c r="H5" s="152">
        <v>-3050.1</v>
      </c>
      <c r="I5" s="152">
        <v>-3139.2</v>
      </c>
      <c r="J5" s="152">
        <v>-3295.5</v>
      </c>
      <c r="K5" s="152">
        <v>-3225.4</v>
      </c>
      <c r="L5" s="152">
        <v>-2828.1</v>
      </c>
      <c r="M5" s="152">
        <v>-3068</v>
      </c>
      <c r="N5" s="152">
        <v>-3149.9</v>
      </c>
      <c r="O5" s="152">
        <v>-3370.5</v>
      </c>
      <c r="P5" s="152">
        <v>-3257.4</v>
      </c>
      <c r="Q5" s="152">
        <v>-3452</v>
      </c>
      <c r="R5" s="152">
        <v>-3777.4</v>
      </c>
      <c r="S5" s="152">
        <v>-3690</v>
      </c>
      <c r="T5" s="152">
        <v>-3477.4</v>
      </c>
      <c r="U5" s="152">
        <v>-3857.4</v>
      </c>
      <c r="V5" s="152">
        <v>-4313.8999999999996</v>
      </c>
      <c r="W5" s="152">
        <v>-4144.2</v>
      </c>
      <c r="X5" s="152">
        <v>-3730.2</v>
      </c>
      <c r="Y5" s="152">
        <v>-4044.8</v>
      </c>
      <c r="Z5" s="152">
        <v>-4087.5</v>
      </c>
      <c r="AA5" s="152">
        <v>-4051.1</v>
      </c>
      <c r="AB5" s="152">
        <v>-3720.9</v>
      </c>
      <c r="AC5" s="152">
        <v>-3228.3</v>
      </c>
      <c r="AD5" s="152">
        <v>-4043.7</v>
      </c>
      <c r="AE5" s="152">
        <v>-4166.6000000000004</v>
      </c>
      <c r="AF5" s="152">
        <v>-3910.9</v>
      </c>
      <c r="AG5" s="152">
        <v>-4836.3999999999996</v>
      </c>
      <c r="AH5" s="152">
        <v>-5519.3</v>
      </c>
      <c r="AI5" s="94">
        <v>-5162.3</v>
      </c>
      <c r="AJ5" s="152">
        <v>5493.2</v>
      </c>
    </row>
    <row r="6" spans="1:36" ht="12.75" x14ac:dyDescent="0.2">
      <c r="B6" s="39" t="s">
        <v>92</v>
      </c>
      <c r="C6" s="39" t="s">
        <v>93</v>
      </c>
      <c r="D6" s="52">
        <f>D4+D5</f>
        <v>-618.10000000000036</v>
      </c>
      <c r="E6" s="52">
        <f t="shared" ref="E6:V6" si="0">E4+E5</f>
        <v>-627.09999999999991</v>
      </c>
      <c r="F6" s="52">
        <f t="shared" si="0"/>
        <v>-681</v>
      </c>
      <c r="G6" s="52">
        <f t="shared" si="0"/>
        <v>-596.5</v>
      </c>
      <c r="H6" s="52">
        <f t="shared" si="0"/>
        <v>-573.59999999999991</v>
      </c>
      <c r="I6" s="52">
        <f t="shared" si="0"/>
        <v>-584</v>
      </c>
      <c r="J6" s="52">
        <f t="shared" si="0"/>
        <v>-632.09999999999991</v>
      </c>
      <c r="K6" s="52">
        <f t="shared" si="0"/>
        <v>-415.90000000000009</v>
      </c>
      <c r="L6" s="52">
        <f t="shared" si="0"/>
        <v>-436.59999999999991</v>
      </c>
      <c r="M6" s="52">
        <f t="shared" si="0"/>
        <v>-498.5</v>
      </c>
      <c r="N6" s="52">
        <f t="shared" si="0"/>
        <v>-471.70000000000027</v>
      </c>
      <c r="O6" s="52">
        <f t="shared" si="0"/>
        <v>-519.69999999999982</v>
      </c>
      <c r="P6" s="52">
        <f t="shared" si="0"/>
        <v>-537.80000000000018</v>
      </c>
      <c r="Q6" s="52">
        <f t="shared" si="0"/>
        <v>-668.19999999999982</v>
      </c>
      <c r="R6" s="52">
        <f t="shared" si="0"/>
        <v>-820.5</v>
      </c>
      <c r="S6" s="52">
        <f t="shared" si="0"/>
        <v>-503</v>
      </c>
      <c r="T6" s="52">
        <f t="shared" si="0"/>
        <v>-507.5</v>
      </c>
      <c r="U6" s="52">
        <f t="shared" si="0"/>
        <v>-664.09999999999991</v>
      </c>
      <c r="V6" s="52">
        <f t="shared" si="0"/>
        <v>-1124.1999999999998</v>
      </c>
      <c r="W6" s="52">
        <f t="shared" ref="W6:AB6" si="1">W4+W5</f>
        <v>-723.69999999999982</v>
      </c>
      <c r="X6" s="52">
        <f t="shared" si="1"/>
        <v>-606.59999999999991</v>
      </c>
      <c r="Y6" s="52">
        <f t="shared" si="1"/>
        <v>-886.60000000000036</v>
      </c>
      <c r="Z6" s="52">
        <f t="shared" si="1"/>
        <v>-789</v>
      </c>
      <c r="AA6" s="52">
        <f t="shared" si="1"/>
        <v>-665.79999999999973</v>
      </c>
      <c r="AB6" s="99">
        <f t="shared" si="1"/>
        <v>-454.5</v>
      </c>
      <c r="AC6" s="99">
        <f t="shared" ref="AC6:AG6" si="2">AC4+AC5</f>
        <v>-385.60000000000036</v>
      </c>
      <c r="AD6" s="99">
        <f t="shared" si="2"/>
        <v>-590.89999999999964</v>
      </c>
      <c r="AE6" s="99">
        <f t="shared" si="2"/>
        <v>-423.90000000000055</v>
      </c>
      <c r="AF6" s="99">
        <f t="shared" si="2"/>
        <v>-384.5</v>
      </c>
      <c r="AG6" s="99">
        <f t="shared" si="2"/>
        <v>-1046.7999999999997</v>
      </c>
      <c r="AH6" s="99">
        <f>AH4+AH5</f>
        <v>-1116.9000000000005</v>
      </c>
      <c r="AI6" s="99">
        <f>AI4+AI5</f>
        <v>-389.40000000000055</v>
      </c>
    </row>
    <row r="7" spans="1:36" ht="12.75" x14ac:dyDescent="0.2">
      <c r="C7" s="40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AB7" s="99"/>
      <c r="AD7" s="43"/>
    </row>
    <row r="8" spans="1:36" ht="25.5" x14ac:dyDescent="0.25">
      <c r="B8" s="41" t="s">
        <v>94</v>
      </c>
      <c r="C8" s="42" t="s">
        <v>95</v>
      </c>
      <c r="D8" s="145">
        <v>5306377</v>
      </c>
      <c r="E8" s="145">
        <v>5876767</v>
      </c>
      <c r="F8" s="145">
        <v>6150160</v>
      </c>
      <c r="G8" s="145">
        <v>6292492</v>
      </c>
      <c r="H8" s="145">
        <v>5473627</v>
      </c>
      <c r="I8" s="145">
        <v>6157382</v>
      </c>
      <c r="J8" s="145">
        <v>6451762</v>
      </c>
      <c r="K8" s="145">
        <v>6489355</v>
      </c>
      <c r="L8" s="145">
        <v>5655805</v>
      </c>
      <c r="M8" s="145">
        <v>6336305</v>
      </c>
      <c r="N8" s="145">
        <v>6575073</v>
      </c>
      <c r="O8" s="145">
        <v>6804138</v>
      </c>
      <c r="P8" s="145">
        <v>5956482</v>
      </c>
      <c r="Q8" s="145">
        <v>6741061</v>
      </c>
      <c r="R8" s="145">
        <v>7073192</v>
      </c>
      <c r="S8" s="145">
        <v>7213699</v>
      </c>
      <c r="T8" s="145">
        <v>6298105</v>
      </c>
      <c r="U8" s="145">
        <v>7318319</v>
      </c>
      <c r="V8" s="145">
        <v>7680798</v>
      </c>
      <c r="W8" s="145">
        <v>7856335</v>
      </c>
      <c r="X8" s="145">
        <v>6801429</v>
      </c>
      <c r="Y8" s="145">
        <v>7695307</v>
      </c>
      <c r="Z8" s="145">
        <v>8091108</v>
      </c>
      <c r="AA8" s="145">
        <v>8059376</v>
      </c>
      <c r="AB8" s="145">
        <v>6747989</v>
      </c>
      <c r="AC8" s="145">
        <v>6941225</v>
      </c>
      <c r="AD8" s="145">
        <v>7812222</v>
      </c>
      <c r="AE8" s="145">
        <v>7931228</v>
      </c>
      <c r="AF8" s="145">
        <v>6892385</v>
      </c>
      <c r="AG8" s="145">
        <v>8151117</v>
      </c>
      <c r="AH8" s="145">
        <v>8855998</v>
      </c>
      <c r="AI8" s="35">
        <v>9017056</v>
      </c>
      <c r="AJ8" s="35">
        <v>9017056</v>
      </c>
    </row>
    <row r="9" spans="1:36" s="43" customFormat="1" ht="12.75" x14ac:dyDescent="0.2">
      <c r="B9" s="39" t="s">
        <v>96</v>
      </c>
      <c r="C9" s="44" t="s">
        <v>97</v>
      </c>
      <c r="D9" s="45">
        <f>(D6/(D8/1000)*100)</f>
        <v>-11.648248889967681</v>
      </c>
      <c r="E9" s="45">
        <f t="shared" ref="E9:V9" si="3">(E6/(E8/1000)*100)</f>
        <v>-10.670833129848434</v>
      </c>
      <c r="F9" s="45">
        <f t="shared" si="3"/>
        <v>-11.072882656711371</v>
      </c>
      <c r="G9" s="45">
        <f t="shared" si="3"/>
        <v>-9.4795511857623325</v>
      </c>
      <c r="H9" s="45">
        <f t="shared" si="3"/>
        <v>-10.479340298489463</v>
      </c>
      <c r="I9" s="45">
        <f t="shared" si="3"/>
        <v>-9.4845504144456214</v>
      </c>
      <c r="J9" s="45">
        <f t="shared" si="3"/>
        <v>-9.7973235838519752</v>
      </c>
      <c r="K9" s="45">
        <f t="shared" si="3"/>
        <v>-6.4089574387593231</v>
      </c>
      <c r="L9" s="45">
        <f t="shared" si="3"/>
        <v>-7.7195023520082451</v>
      </c>
      <c r="M9" s="45">
        <f t="shared" si="3"/>
        <v>-7.8673611828976036</v>
      </c>
      <c r="N9" s="45">
        <f t="shared" si="3"/>
        <v>-7.1740648354778767</v>
      </c>
      <c r="O9" s="45">
        <f t="shared" si="3"/>
        <v>-7.6379991117170141</v>
      </c>
      <c r="P9" s="45">
        <f t="shared" si="3"/>
        <v>-9.0288193601525215</v>
      </c>
      <c r="Q9" s="45">
        <f t="shared" si="3"/>
        <v>-9.9123861955855297</v>
      </c>
      <c r="R9" s="45">
        <f t="shared" si="3"/>
        <v>-11.600137533379556</v>
      </c>
      <c r="S9" s="45">
        <f t="shared" si="3"/>
        <v>-6.9728443063676497</v>
      </c>
      <c r="T9" s="45">
        <f t="shared" si="3"/>
        <v>-8.057979344580632</v>
      </c>
      <c r="U9" s="45">
        <f t="shared" si="3"/>
        <v>-9.074488280710364</v>
      </c>
      <c r="V9" s="45">
        <f t="shared" si="3"/>
        <v>-14.636500009504219</v>
      </c>
      <c r="W9" s="45">
        <f t="shared" ref="W9:AC9" si="4">(W6/(W8/1000)*100)</f>
        <v>-9.2116744003406144</v>
      </c>
      <c r="X9" s="45">
        <f t="shared" si="4"/>
        <v>-8.9187139937798356</v>
      </c>
      <c r="Y9" s="45">
        <f t="shared" si="4"/>
        <v>-11.521307726904208</v>
      </c>
      <c r="Z9" s="45">
        <f t="shared" si="4"/>
        <v>-9.7514456610886917</v>
      </c>
      <c r="AA9" s="45">
        <f t="shared" si="4"/>
        <v>-8.2611854813573622</v>
      </c>
      <c r="AB9" s="100">
        <f t="shared" si="4"/>
        <v>-6.7353399657290494</v>
      </c>
      <c r="AC9" s="100">
        <f t="shared" si="4"/>
        <v>-5.5552153978584515</v>
      </c>
      <c r="AD9" s="100">
        <f t="shared" ref="AD9:AI9" si="5">(AD6/(AD8/1000)*100)</f>
        <v>-7.563789149873104</v>
      </c>
      <c r="AE9" s="100">
        <f t="shared" si="5"/>
        <v>-5.3446956763820248</v>
      </c>
      <c r="AF9" s="100">
        <f t="shared" si="5"/>
        <v>-5.5786204630182441</v>
      </c>
      <c r="AG9" s="100">
        <f t="shared" si="5"/>
        <v>-12.842411659653513</v>
      </c>
      <c r="AH9" s="100">
        <f t="shared" si="5"/>
        <v>-12.611791466077573</v>
      </c>
      <c r="AI9" s="100">
        <f t="shared" si="5"/>
        <v>-4.3184826621904149</v>
      </c>
    </row>
    <row r="10" spans="1:36" ht="12.75" x14ac:dyDescent="0.2">
      <c r="C10" s="46"/>
    </row>
    <row r="11" spans="1:36" ht="12.75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</row>
    <row r="12" spans="1:36" ht="12.75" x14ac:dyDescent="0.2">
      <c r="A12" s="177" t="s">
        <v>110</v>
      </c>
      <c r="B12" s="177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</row>
    <row r="13" spans="1:36" ht="15" x14ac:dyDescent="0.25">
      <c r="A13" s="130" t="s">
        <v>118</v>
      </c>
      <c r="B13" s="131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</row>
    <row r="14" spans="1:36" ht="12.75" x14ac:dyDescent="0.2">
      <c r="A14" s="174" t="s">
        <v>88</v>
      </c>
      <c r="B14" s="174"/>
      <c r="C14" s="120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</row>
    <row r="15" spans="1:36" ht="15" x14ac:dyDescent="0.2">
      <c r="A15" s="121"/>
      <c r="B15" s="122" t="s">
        <v>126</v>
      </c>
      <c r="C15" s="123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</row>
    <row r="16" spans="1:36" ht="15" x14ac:dyDescent="0.25">
      <c r="A16" s="119"/>
      <c r="B16" s="124"/>
      <c r="C16" s="120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</row>
    <row r="17" spans="1:35" ht="12" customHeight="1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</row>
    <row r="18" spans="1:35" ht="12.75" x14ac:dyDescent="0.2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</row>
    <row r="19" spans="1:35" ht="12.75" x14ac:dyDescent="0.2">
      <c r="A19" s="177" t="s">
        <v>110</v>
      </c>
      <c r="B19" s="177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</row>
    <row r="20" spans="1:35" ht="15" x14ac:dyDescent="0.25">
      <c r="A20" s="130" t="s">
        <v>117</v>
      </c>
      <c r="B20" s="131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1:35" ht="12.75" x14ac:dyDescent="0.2">
      <c r="A21" s="174" t="s">
        <v>88</v>
      </c>
      <c r="B21" s="174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</row>
    <row r="22" spans="1:35" ht="15" x14ac:dyDescent="0.25">
      <c r="A22" s="121"/>
      <c r="B22" s="126" t="s">
        <v>126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</row>
    <row r="23" spans="1:35" ht="12.75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</row>
    <row r="24" spans="1:35" ht="12.75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</row>
    <row r="25" spans="1:35" ht="12.75" x14ac:dyDescent="0.2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</row>
    <row r="26" spans="1:35" ht="12.75" x14ac:dyDescent="0.2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</row>
    <row r="27" spans="1:35" ht="12.75" x14ac:dyDescent="0.2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</row>
    <row r="28" spans="1:35" ht="15" x14ac:dyDescent="0.25">
      <c r="A28" s="119"/>
      <c r="B28" s="119"/>
      <c r="C28" s="119"/>
      <c r="D28" s="119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19"/>
      <c r="T28" s="119"/>
      <c r="U28" s="119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19"/>
    </row>
    <row r="29" spans="1:35" ht="14.25" x14ac:dyDescent="0.2">
      <c r="A29" s="119"/>
      <c r="B29" s="119"/>
      <c r="C29" s="119"/>
      <c r="D29" s="119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35" ht="14.25" x14ac:dyDescent="0.2">
      <c r="A30" s="119"/>
      <c r="B30" s="119"/>
      <c r="C30" s="119"/>
      <c r="D30" s="119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</row>
    <row r="31" spans="1:35" ht="14.25" x14ac:dyDescent="0.2">
      <c r="A31" s="119"/>
      <c r="B31" s="119"/>
      <c r="C31" s="119"/>
      <c r="D31" s="119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</row>
    <row r="32" spans="1:35" ht="14.25" x14ac:dyDescent="0.2">
      <c r="A32" s="119"/>
      <c r="B32" s="119"/>
      <c r="C32" s="119"/>
      <c r="D32" s="119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</row>
    <row r="33" spans="1:35" ht="14.25" x14ac:dyDescent="0.2">
      <c r="A33" s="119"/>
      <c r="B33" s="119"/>
      <c r="C33" s="119"/>
      <c r="D33" s="119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 ht="14.25" x14ac:dyDescent="0.2">
      <c r="A34" s="119"/>
      <c r="B34" s="119"/>
      <c r="C34" s="119"/>
      <c r="D34" s="119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</row>
    <row r="35" spans="1:35" ht="14.25" x14ac:dyDescent="0.2">
      <c r="A35" s="119"/>
      <c r="B35" s="119"/>
      <c r="C35" s="119"/>
      <c r="D35" s="119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</row>
    <row r="36" spans="1:35" ht="14.25" hidden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35" ht="14.25" hidden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35" ht="14.25" hidden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</sheetData>
  <mergeCells count="5">
    <mergeCell ref="A21:B21"/>
    <mergeCell ref="A1:AI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2022-03-04T11:16:57Z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