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Viktorija\Desktop\mod_MACRO_COVID_karantina\Makro_4_2020\web\"/>
    </mc:Choice>
  </mc:AlternateContent>
  <xr:revisionPtr revIDLastSave="0" documentId="13_ncr:1_{AEF65DD9-842E-49E7-84F3-4B138288012B}" xr6:coauthVersionLast="46" xr6:coauthVersionMax="46" xr10:uidLastSave="{00000000-0000-0000-0000-000000000000}"/>
  <bookViews>
    <workbookView xWindow="-90" yWindow="-90" windowWidth="19380" windowHeight="10380" tabRatio="804" xr2:uid="{00000000-000D-0000-FFFF-FFFF00000000}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6" i="1" l="1"/>
  <c r="L30" i="18"/>
  <c r="AE9" i="19" l="1"/>
  <c r="AE6" i="19"/>
  <c r="P30" i="18"/>
  <c r="O30" i="18"/>
  <c r="N30" i="18"/>
  <c r="M30" i="18"/>
  <c r="K30" i="18"/>
  <c r="Z6" i="17" l="1"/>
  <c r="Z5" i="17"/>
  <c r="Z4" i="17"/>
  <c r="Z3" i="17"/>
  <c r="Y6" i="17"/>
  <c r="Y5" i="17"/>
  <c r="Y4" i="17"/>
  <c r="Y3" i="17"/>
  <c r="Z6" i="1"/>
  <c r="Z4" i="1"/>
  <c r="Z3" i="1"/>
  <c r="Y5" i="1"/>
  <c r="Y4" i="1"/>
  <c r="Y3" i="1"/>
  <c r="Z5" i="1"/>
  <c r="U5" i="1"/>
  <c r="P5" i="1"/>
  <c r="K5" i="1"/>
  <c r="F5" i="1"/>
  <c r="U4" i="1"/>
  <c r="L21" i="1"/>
  <c r="K21" i="1"/>
  <c r="J21" i="1"/>
  <c r="H21" i="1"/>
  <c r="I21" i="1"/>
  <c r="N29" i="18" l="1"/>
  <c r="U3" i="1" l="1"/>
  <c r="AD6" i="19" l="1"/>
  <c r="AD9" i="19" s="1"/>
  <c r="D6" i="19"/>
  <c r="D9" i="19" s="1"/>
  <c r="P29" i="18" l="1"/>
  <c r="O29" i="18"/>
  <c r="M29" i="18"/>
  <c r="L29" i="18"/>
  <c r="K29" i="18"/>
  <c r="X6" i="17" l="1"/>
  <c r="X5" i="17"/>
  <c r="X4" i="17"/>
  <c r="X3" i="17"/>
  <c r="X6" i="1"/>
  <c r="X5" i="1"/>
  <c r="X4" i="1"/>
  <c r="X3" i="1"/>
  <c r="AC6" i="19" l="1"/>
  <c r="AC9" i="19" s="1"/>
  <c r="P28" i="18"/>
  <c r="O28" i="18"/>
  <c r="N28" i="18"/>
  <c r="M28" i="18"/>
  <c r="L28" i="18"/>
  <c r="K28" i="18"/>
  <c r="W6" i="17"/>
  <c r="W5" i="17"/>
  <c r="W4" i="17"/>
  <c r="W3" i="17"/>
  <c r="W6" i="1"/>
  <c r="W5" i="1"/>
  <c r="W4" i="1"/>
  <c r="W3" i="1"/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P4" i="17"/>
  <c r="O6" i="1"/>
  <c r="O6" i="17"/>
  <c r="O5" i="17"/>
  <c r="O4" i="17"/>
  <c r="O3" i="17"/>
  <c r="P6" i="17"/>
  <c r="P5" i="17"/>
  <c r="P6" i="1"/>
  <c r="O3" i="1"/>
  <c r="N3" i="17" l="1"/>
  <c r="N4" i="17"/>
  <c r="N5" i="17"/>
  <c r="N6" i="17"/>
  <c r="M6" i="17"/>
  <c r="N6" i="1"/>
  <c r="M6" i="1"/>
  <c r="F3" i="1"/>
  <c r="K3" i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<sst xmlns="http://schemas.openxmlformats.org/spreadsheetml/2006/main" count="377" uniqueCount="123">
  <si>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</si>
  <si>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</si>
  <si>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</si>
  <si>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</si>
  <si>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</si>
  <si>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</si>
  <si>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</si>
  <si>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</si>
  <si>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</si>
  <si>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</si>
  <si>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</si>
  <si>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</si>
  <si>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</si>
  <si>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</si>
  <si>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</si>
  <si>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</si>
  <si>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</si>
  <si>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</si>
  <si>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</si>
  <si>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</si>
  <si>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</si>
  <si>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</si>
  <si>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</si>
  <si>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</si>
  <si>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</si>
  <si>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</si>
  <si>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</si>
  <si>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</si>
  <si>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</si>
  <si>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</si>
  <si>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</si>
  <si>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</si>
  <si>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</si>
  <si>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</si>
  <si>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Faktiskajās cenās</t>
  </si>
  <si>
    <t>https://data1.csb.gov.lv/pxweb/lv/ekfin/ekfin__ikp__IKP__isterm/IK10_010c.px</t>
  </si>
  <si>
    <t>Ikgadējie IKP dati</t>
  </si>
  <si>
    <t>https://data1.csb.gov.lv/pxweb/lv/ekfin/ekfin__ikp__IKP__ikgad/IKG10_020.px</t>
  </si>
  <si>
    <t>Ceturkšņa inflācija</t>
  </si>
  <si>
    <t>Patēriņa cenu indekss (1990.gads = 100)</t>
  </si>
  <si>
    <t>https://data1.csb.gov.lv/pxweb/lv/ekfin/ekfin__PCI__isterm/PC011c.px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</si>
  <si>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</si>
  <si>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</si>
  <si>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</si>
  <si>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</si>
  <si>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https://data1.csb.gov.lv/pxweb/lv/ekfin/ekfin__ikp__IKP__isterm/IK10_120c.px</t>
  </si>
  <si>
    <t>Gada IKP deflators</t>
  </si>
  <si>
    <t>Iepriekšējā gada cenas = 1</t>
  </si>
  <si>
    <t>https://data1.csb.gov.lv/pxweb/lv/ekfin/ekfin__ikp__IKP__ikgad/IKG10_100.px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</si>
  <si>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</si>
  <si>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</si>
  <si>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</si>
  <si>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</si>
  <si>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</si>
  <si>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</si>
  <si>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</si>
  <si>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</si>
  <si>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</si>
  <si>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</si>
  <si>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</si>
  <si>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</si>
  <si>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</si>
  <si>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</si>
  <si>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</si>
  <si>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</si>
  <si>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</si>
  <si>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</si>
  <si>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</si>
  <si>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</si>
  <si>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</si>
  <si>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</si>
  <si>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</si>
  <si>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</si>
  <si>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</si>
  <si>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</si>
  <si>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</si>
  <si>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</si>
  <si>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</si>
  <si>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</si>
  <si>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</si>
  <si>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</si>
  <si>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</si>
  <si>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</si>
  <si>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</si>
  <si>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</si>
  <si>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</si>
  <si>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</si>
  <si>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</si>
  <si>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</si>
  <si>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</si>
  <si>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</si>
  <si>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</si>
  <si>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</si>
  <si>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</si>
  <si>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https://data1.csb.gov.lv/pxweb/lv/ekfin/ekfin__ikp__IKP__isterm/IK10_070c.px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</si>
  <si>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</si>
  <si>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</si>
  <si>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</si>
  <si>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</si>
  <si>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</si>
  <si>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</si>
  <si>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</si>
  <si>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</si>
  <si>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</si>
  <si>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</si>
  <si>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data.csb.gov.lv/pxweb/lv/ekfin/ekfin__ikp__IKP__isterm/IK10_010c.px</t>
  </si>
  <si>
    <t>2019Q4</t>
  </si>
  <si>
    <t>2019 actual data</t>
  </si>
  <si>
    <t>https://data1.csb.gov.lv/pxweb/lv/atirdz/atirdz__atirdz__isterm/AT020c.px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</si>
  <si>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</si>
  <si>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</si>
  <si>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Prognoze (15.06.2020)</t>
  </si>
  <si>
    <t>2019 faktiskie dati</t>
  </si>
  <si>
    <t>2020 faktiskie dati</t>
  </si>
  <si>
    <t>2020Q1</t>
  </si>
  <si>
    <t>https://fdp.gov.lv/17062020-fdp-viedoklis-par-finansu-ministrijas-makroekonomisko-raditaju-prognozem-2020-gadam-un-2021-2023gadam</t>
  </si>
  <si>
    <t>Forecast (21.06.2020)</t>
  </si>
  <si>
    <t>2020 actual data</t>
  </si>
  <si>
    <t>2020Q2</t>
  </si>
  <si>
    <t>2020Q3</t>
  </si>
  <si>
    <t>https://data.csb.gov.lv/pxweb/lv/ekfin/ekfin__PCI__isterm/PC011c.px</t>
  </si>
  <si>
    <t>2020Q4</t>
  </si>
  <si>
    <t>Datu avots / Source CSP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</si>
</sst>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0.0"/>
    <numFmt numFmtId="166" formatCode="0.000"/>
    <numFmt numFmtId="167" formatCode="0E+00"/>
  </numFmts>
  <fonts count="4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u/>
      <sz val="11"/>
      <color theme="0"/>
      <name val="Calibri"/>
      <family val="2"/>
      <charset val="186"/>
      <scheme val="minor"/>
    </font>
    <font>
      <u/>
      <sz val="11"/>
      <color theme="0"/>
      <name val="Calibri"/>
      <family val="2"/>
    </font>
    <font>
      <sz val="11"/>
      <color theme="0"/>
      <name val="Calibri"/>
      <family val="2"/>
      <charset val="186"/>
      <scheme val="minor"/>
    </font>
    <font>
      <sz val="11"/>
      <color theme="0"/>
      <name val="Calibri"/>
      <family val="2"/>
    </font>
    <font>
      <b/>
      <sz val="9"/>
      <color theme="0"/>
      <name val="Arial"/>
      <family val="2"/>
      <charset val="186"/>
    </font>
    <font>
      <sz val="9"/>
      <color theme="0"/>
      <name val="Arial"/>
      <family val="2"/>
      <charset val="186"/>
    </font>
    <font>
      <sz val="11"/>
      <color theme="0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</cellStyleXfs>
  <cellXfs count="173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5" fontId="10" fillId="0" borderId="0" xfId="0" applyNumberFormat="1" applyFont="1" applyAlignment="1">
      <alignment horizontal="right" vertical="center" indent="1"/>
    </xf>
    <xf numFmtId="164" fontId="10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 applyProtection="1">
      <alignment horizontal="right"/>
    </xf>
    <xf numFmtId="0" fontId="4" fillId="7" borderId="0" xfId="0" applyFont="1" applyFill="1"/>
    <xf numFmtId="0" fontId="4" fillId="7" borderId="0" xfId="0" applyFont="1" applyFill="1" applyBorder="1"/>
    <xf numFmtId="164" fontId="4" fillId="7" borderId="0" xfId="1" applyNumberFormat="1" applyFont="1" applyFill="1" applyBorder="1"/>
    <xf numFmtId="0" fontId="9" fillId="7" borderId="0" xfId="2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right"/>
    </xf>
    <xf numFmtId="0" fontId="0" fillId="7" borderId="0" xfId="0" applyFill="1" applyProtection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7" fillId="3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7" fillId="3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7" fillId="3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horizontal="right" vertical="center"/>
    </xf>
    <xf numFmtId="0" fontId="11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0" fontId="13" fillId="0" borderId="0" xfId="2" applyFont="1" applyFill="1" applyProtection="1"/>
    <xf numFmtId="0" fontId="14" fillId="0" borderId="0" xfId="2" applyFont="1" applyFill="1" applyAlignment="1" applyProtection="1">
      <alignment horizontal="center" vertical="center" wrapText="1"/>
    </xf>
    <xf numFmtId="0" fontId="15" fillId="0" borderId="0" xfId="2" applyFont="1" applyFill="1" applyProtection="1"/>
    <xf numFmtId="0" fontId="8" fillId="0" borderId="0" xfId="2" applyFont="1" applyFill="1" applyAlignment="1" applyProtection="1">
      <alignment horizontal="center"/>
    </xf>
    <xf numFmtId="0" fontId="9" fillId="0" borderId="0" xfId="2" applyFont="1" applyFill="1" applyProtection="1"/>
    <xf numFmtId="0" fontId="12" fillId="0" borderId="0" xfId="2" applyFont="1" applyFill="1" applyProtection="1"/>
    <xf numFmtId="0" fontId="8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center" wrapText="1"/>
    </xf>
    <xf numFmtId="165" fontId="8" fillId="0" borderId="0" xfId="2" applyNumberFormat="1" applyFont="1" applyFill="1" applyAlignment="1" applyProtection="1">
      <alignment horizontal="right" vertical="center" wrapText="1"/>
    </xf>
    <xf numFmtId="165" fontId="9" fillId="0" borderId="0" xfId="2" applyNumberFormat="1" applyFont="1" applyFill="1" applyProtection="1"/>
    <xf numFmtId="165" fontId="8" fillId="0" borderId="0" xfId="2" applyNumberFormat="1" applyFont="1" applyFill="1" applyAlignment="1" applyProtection="1">
      <alignment horizontal="right" vertical="center"/>
    </xf>
    <xf numFmtId="165" fontId="19" fillId="0" borderId="0" xfId="2" applyNumberFormat="1" applyFont="1" applyFill="1" applyProtection="1"/>
    <xf numFmtId="0" fontId="9" fillId="0" borderId="0" xfId="2" applyFont="1" applyFill="1" applyAlignment="1" applyProtection="1">
      <alignment horizontal="right"/>
    </xf>
    <xf numFmtId="0" fontId="16" fillId="0" borderId="0" xfId="2" applyFont="1" applyFill="1" applyAlignment="1" applyProtection="1"/>
    <xf numFmtId="0" fontId="16" fillId="0" borderId="0" xfId="2" applyFont="1" applyFill="1" applyProtection="1"/>
    <xf numFmtId="0" fontId="16" fillId="0" borderId="0" xfId="2" applyFont="1" applyFill="1" applyAlignment="1" applyProtection="1">
      <alignment horizontal="center" vertical="center"/>
    </xf>
    <xf numFmtId="0" fontId="21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22" fillId="0" borderId="0" xfId="0" applyFont="1" applyBorder="1" applyAlignment="1">
      <alignment horizontal="center" vertical="center"/>
    </xf>
    <xf numFmtId="165" fontId="22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/>
    </xf>
    <xf numFmtId="0" fontId="20" fillId="0" borderId="0" xfId="0" applyFont="1" applyAlignment="1">
      <alignment horizontal="center"/>
    </xf>
    <xf numFmtId="165" fontId="9" fillId="0" borderId="0" xfId="0" applyNumberFormat="1" applyFont="1" applyFill="1" applyProtection="1"/>
    <xf numFmtId="3" fontId="0" fillId="0" borderId="0" xfId="0" applyNumberFormat="1"/>
    <xf numFmtId="164" fontId="4" fillId="0" borderId="12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7" fillId="0" borderId="12" xfId="1" applyNumberFormat="1" applyFont="1" applyFill="1" applyBorder="1" applyAlignment="1" applyProtection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4" fillId="0" borderId="0" xfId="0" applyFont="1" applyFill="1" applyBorder="1"/>
    <xf numFmtId="165" fontId="13" fillId="0" borderId="0" xfId="2" applyNumberFormat="1" applyFont="1" applyFill="1" applyProtection="1"/>
    <xf numFmtId="0" fontId="7" fillId="7" borderId="0" xfId="0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Border="1"/>
    <xf numFmtId="164" fontId="7" fillId="7" borderId="0" xfId="1" applyNumberFormat="1" applyFont="1" applyFill="1" applyBorder="1"/>
    <xf numFmtId="0" fontId="27" fillId="7" borderId="0" xfId="0" applyFont="1" applyFill="1" applyAlignment="1">
      <alignment horizontal="center" vertical="center"/>
    </xf>
    <xf numFmtId="0" fontId="28" fillId="6" borderId="0" xfId="2" applyFont="1" applyFill="1" applyBorder="1" applyAlignment="1" applyProtection="1">
      <alignment horizontal="right" vertical="center" wrapText="1"/>
    </xf>
    <xf numFmtId="0" fontId="6" fillId="6" borderId="0" xfId="2" applyFont="1" applyFill="1" applyBorder="1" applyAlignment="1" applyProtection="1">
      <alignment horizontal="right"/>
    </xf>
    <xf numFmtId="0" fontId="29" fillId="0" borderId="0" xfId="0" applyFont="1"/>
    <xf numFmtId="0" fontId="7" fillId="0" borderId="0" xfId="0" applyFont="1" applyFill="1" applyBorder="1" applyAlignment="1">
      <alignment horizontal="right" wrapText="1"/>
    </xf>
    <xf numFmtId="0" fontId="7" fillId="0" borderId="0" xfId="2" applyFont="1" applyFill="1" applyBorder="1" applyAlignment="1" applyProtection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7" fillId="7" borderId="0" xfId="0" applyFont="1" applyFill="1" applyBorder="1" applyAlignment="1">
      <alignment horizontal="right"/>
    </xf>
    <xf numFmtId="3" fontId="24" fillId="0" borderId="0" xfId="0" applyNumberFormat="1" applyFont="1"/>
    <xf numFmtId="0" fontId="29" fillId="7" borderId="0" xfId="0" applyFont="1" applyFill="1" applyAlignment="1" applyProtection="1">
      <alignment horizontal="right"/>
    </xf>
    <xf numFmtId="0" fontId="7" fillId="7" borderId="0" xfId="0" applyFont="1" applyFill="1" applyBorder="1" applyAlignment="1">
      <alignment horizontal="right" wrapText="1"/>
    </xf>
    <xf numFmtId="0" fontId="7" fillId="0" borderId="0" xfId="0" applyFont="1"/>
    <xf numFmtId="166" fontId="30" fillId="0" borderId="0" xfId="0" applyNumberFormat="1" applyFont="1" applyFill="1" applyProtection="1"/>
    <xf numFmtId="0" fontId="32" fillId="7" borderId="0" xfId="0" applyFont="1" applyFill="1" applyBorder="1" applyAlignment="1">
      <alignment horizontal="right"/>
    </xf>
    <xf numFmtId="0" fontId="21" fillId="7" borderId="0" xfId="0" applyFont="1" applyFill="1" applyBorder="1" applyAlignment="1">
      <alignment horizontal="right"/>
    </xf>
    <xf numFmtId="166" fontId="31" fillId="7" borderId="0" xfId="0" applyNumberFormat="1" applyFont="1" applyFill="1" applyProtection="1"/>
    <xf numFmtId="0" fontId="32" fillId="7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 readingOrder="1"/>
    </xf>
    <xf numFmtId="0" fontId="8" fillId="7" borderId="0" xfId="2" applyFont="1" applyFill="1" applyAlignment="1" applyProtection="1">
      <alignment horizontal="center"/>
    </xf>
    <xf numFmtId="165" fontId="13" fillId="7" borderId="0" xfId="2" applyNumberFormat="1" applyFont="1" applyFill="1" applyProtection="1"/>
    <xf numFmtId="1" fontId="0" fillId="0" borderId="0" xfId="0" applyNumberFormat="1" applyFill="1" applyProtection="1"/>
    <xf numFmtId="164" fontId="33" fillId="0" borderId="0" xfId="0" applyNumberFormat="1" applyFont="1" applyFill="1" applyAlignment="1">
      <alignment horizontal="right"/>
    </xf>
    <xf numFmtId="0" fontId="8" fillId="7" borderId="0" xfId="0" applyFont="1" applyFill="1" applyAlignment="1" applyProtection="1">
      <alignment horizontal="center"/>
    </xf>
    <xf numFmtId="0" fontId="35" fillId="0" borderId="0" xfId="2" applyFont="1" applyFill="1" applyAlignment="1" applyProtection="1">
      <alignment horizontal="center"/>
    </xf>
    <xf numFmtId="0" fontId="36" fillId="7" borderId="0" xfId="0" applyFont="1" applyFill="1" applyBorder="1" applyAlignment="1">
      <alignment horizontal="left"/>
    </xf>
    <xf numFmtId="0" fontId="29" fillId="12" borderId="0" xfId="8" applyFont="1" applyFill="1" applyBorder="1" applyAlignment="1" applyProtection="1">
      <alignment horizontal="right"/>
    </xf>
    <xf numFmtId="0" fontId="7" fillId="12" borderId="0" xfId="2" applyFont="1" applyFill="1" applyBorder="1" applyAlignment="1" applyProtection="1">
      <alignment horizontal="right"/>
    </xf>
    <xf numFmtId="0" fontId="7" fillId="12" borderId="0" xfId="0" applyFont="1" applyFill="1" applyBorder="1" applyAlignment="1">
      <alignment horizontal="right"/>
    </xf>
    <xf numFmtId="0" fontId="7" fillId="12" borderId="0" xfId="0" applyFont="1" applyFill="1" applyAlignment="1">
      <alignment horizontal="right"/>
    </xf>
    <xf numFmtId="0" fontId="7" fillId="12" borderId="0" xfId="0" applyFont="1" applyFill="1"/>
    <xf numFmtId="3" fontId="0" fillId="12" borderId="0" xfId="0" applyNumberFormat="1" applyFill="1"/>
    <xf numFmtId="0" fontId="29" fillId="12" borderId="0" xfId="7" applyFont="1" applyFill="1" applyBorder="1" applyAlignment="1" applyProtection="1">
      <alignment horizontal="right"/>
    </xf>
    <xf numFmtId="164" fontId="7" fillId="12" borderId="0" xfId="1" applyNumberFormat="1" applyFont="1" applyFill="1" applyBorder="1" applyAlignment="1" applyProtection="1">
      <alignment horizontal="right"/>
    </xf>
    <xf numFmtId="166" fontId="7" fillId="12" borderId="0" xfId="2" applyNumberFormat="1" applyFont="1" applyFill="1" applyBorder="1" applyAlignment="1" applyProtection="1">
      <alignment horizontal="right"/>
    </xf>
    <xf numFmtId="2" fontId="9" fillId="0" borderId="0" xfId="2" applyNumberFormat="1" applyFont="1" applyFill="1" applyProtection="1"/>
    <xf numFmtId="2" fontId="13" fillId="0" borderId="0" xfId="2" applyNumberFormat="1" applyFont="1" applyFill="1" applyProtection="1"/>
    <xf numFmtId="2" fontId="13" fillId="0" borderId="0" xfId="2" applyNumberFormat="1" applyFont="1" applyFill="1" applyAlignment="1" applyProtection="1"/>
    <xf numFmtId="2" fontId="13" fillId="7" borderId="0" xfId="2" applyNumberFormat="1" applyFont="1" applyFill="1" applyProtection="1"/>
    <xf numFmtId="164" fontId="7" fillId="7" borderId="0" xfId="0" applyNumberFormat="1" applyFont="1" applyFill="1"/>
    <xf numFmtId="0" fontId="32" fillId="0" borderId="0" xfId="0" applyFont="1" applyAlignment="1">
      <alignment horizontal="right"/>
    </xf>
    <xf numFmtId="0" fontId="32" fillId="0" borderId="0" xfId="0" applyFont="1"/>
    <xf numFmtId="0" fontId="28" fillId="5" borderId="0" xfId="2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right" vertical="center" wrapText="1"/>
    </xf>
    <xf numFmtId="0" fontId="7" fillId="0" borderId="0" xfId="2" applyFont="1" applyFill="1" applyProtection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165" fontId="9" fillId="7" borderId="0" xfId="0" applyNumberFormat="1" applyFont="1" applyFill="1" applyProtection="1"/>
    <xf numFmtId="165" fontId="19" fillId="7" borderId="0" xfId="2" applyNumberFormat="1" applyFont="1" applyFill="1" applyProtection="1"/>
    <xf numFmtId="0" fontId="13" fillId="7" borderId="0" xfId="2" applyFont="1" applyFill="1" applyProtection="1"/>
    <xf numFmtId="166" fontId="33" fillId="7" borderId="0" xfId="0" applyNumberFormat="1" applyFont="1" applyFill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/>
    </xf>
    <xf numFmtId="0" fontId="37" fillId="7" borderId="0" xfId="6" applyFont="1" applyFill="1"/>
    <xf numFmtId="0" fontId="37" fillId="0" borderId="0" xfId="6" applyFont="1" applyFill="1" applyBorder="1" applyAlignment="1">
      <alignment horizontal="right" wrapText="1"/>
    </xf>
    <xf numFmtId="0" fontId="37" fillId="7" borderId="0" xfId="6" applyFont="1" applyFill="1" applyBorder="1" applyAlignment="1">
      <alignment horizontal="right"/>
    </xf>
    <xf numFmtId="167" fontId="29" fillId="12" borderId="0" xfId="8" applyNumberFormat="1" applyFont="1" applyFill="1" applyBorder="1" applyAlignment="1" applyProtection="1">
      <alignment horizontal="right"/>
    </xf>
    <xf numFmtId="165" fontId="0" fillId="0" borderId="0" xfId="0" applyNumberFormat="1" applyFill="1" applyProtection="1"/>
    <xf numFmtId="0" fontId="33" fillId="7" borderId="0" xfId="0" applyFont="1" applyFill="1" applyBorder="1" applyAlignment="1">
      <alignment horizontal="right"/>
    </xf>
    <xf numFmtId="1" fontId="13" fillId="0" borderId="0" xfId="2" applyNumberFormat="1" applyFont="1" applyFill="1" applyProtection="1"/>
    <xf numFmtId="1" fontId="15" fillId="0" borderId="0" xfId="2" applyNumberFormat="1" applyFont="1" applyFill="1" applyProtection="1"/>
    <xf numFmtId="0" fontId="37" fillId="0" borderId="0" xfId="6" applyFont="1"/>
    <xf numFmtId="0" fontId="38" fillId="0" borderId="0" xfId="5" applyFont="1" applyFill="1" applyProtection="1"/>
    <xf numFmtId="14" fontId="39" fillId="0" borderId="0" xfId="0" applyNumberFormat="1" applyFont="1" applyAlignment="1">
      <alignment horizontal="center"/>
    </xf>
    <xf numFmtId="14" fontId="40" fillId="0" borderId="0" xfId="2" applyNumberFormat="1" applyFont="1" applyBorder="1" applyAlignment="1">
      <alignment horizontal="center" vertical="center"/>
    </xf>
    <xf numFmtId="0" fontId="37" fillId="0" borderId="0" xfId="6" applyFont="1" applyFill="1" applyProtection="1"/>
    <xf numFmtId="14" fontId="41" fillId="0" borderId="0" xfId="2" applyNumberFormat="1" applyFont="1" applyFill="1" applyAlignment="1" applyProtection="1">
      <alignment horizontal="center" vertical="center"/>
    </xf>
    <xf numFmtId="0" fontId="43" fillId="0" borderId="0" xfId="2" applyFont="1" applyFill="1" applyProtection="1"/>
    <xf numFmtId="0" fontId="42" fillId="0" borderId="0" xfId="2" applyFont="1" applyFill="1" applyAlignment="1" applyProtection="1">
      <alignment horizontal="left"/>
    </xf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2" fillId="8" borderId="0" xfId="2" applyFont="1" applyFill="1" applyAlignment="1" applyProtection="1">
      <alignment horizontal="left"/>
    </xf>
    <xf numFmtId="0" fontId="12" fillId="8" borderId="0" xfId="2" applyFont="1" applyFill="1" applyAlignment="1" applyProtection="1">
      <alignment horizontal="center" vertical="center" wrapText="1"/>
    </xf>
    <xf numFmtId="0" fontId="13" fillId="3" borderId="0" xfId="2" applyFont="1" applyFill="1" applyAlignment="1" applyProtection="1">
      <alignment horizontal="left"/>
    </xf>
    <xf numFmtId="0" fontId="16" fillId="8" borderId="0" xfId="2" applyFont="1" applyFill="1" applyAlignment="1" applyProtection="1">
      <alignment horizontal="left"/>
    </xf>
    <xf numFmtId="0" fontId="42" fillId="0" borderId="0" xfId="2" applyFont="1" applyFill="1" applyAlignment="1" applyProtection="1">
      <alignment horizontal="left"/>
    </xf>
    <xf numFmtId="0" fontId="18" fillId="9" borderId="0" xfId="2" applyFont="1" applyFill="1" applyAlignment="1" applyProtection="1">
      <alignment horizontal="center" wrapText="1"/>
    </xf>
    <xf numFmtId="0" fontId="18" fillId="9" borderId="0" xfId="2" applyFont="1" applyFill="1" applyAlignment="1" applyProtection="1">
      <alignment horizontal="center"/>
    </xf>
  </cellXfs>
  <cellStyles count="9">
    <cellStyle name="Comma 2" xfId="4" xr:uid="{00000000-0005-0000-0000-000001000000}"/>
    <cellStyle name="Hyperlink 2" xfId="5" xr:uid="{00000000-0005-0000-0000-000004000000}"/>
    <cellStyle name="Normal 2" xfId="2" xr:uid="{00000000-0005-0000-0000-000006000000}"/>
    <cellStyle name="Percent 2" xfId="3" xr:uid="{00000000-0005-0000-0000-000008000000}"/>
    <cellStyle name="Гиперссылка" xfId="6" builtinId="8"/>
    <cellStyle name="Обычный" xfId="0" builtinId="0"/>
    <cellStyle name="Плохой" xfId="8" builtinId="27"/>
    <cellStyle name="Процентный" xfId="1" builtinId="5"/>
    <cellStyle name="Хороший" xfId="7" builtinId="26"/>
  </cellStyles>
  <dxfs count="0"/>
  <tableStyles count="0" defaultTableStyle="TableStyleMedium2" defaultPivotStyle="PivotStyleLight16"/>
  <colors>
    <mruColors>
      <color rgb="FF93B7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Contribution to real GDP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growth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increase over the corresponding period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of the </a:t>
            </a: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previous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year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3091340047763613E-2"/>
          <c:y val="0.17996772626011359"/>
          <c:w val="0.91732517251957424"/>
          <c:h val="0.6088282199786613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GDP'!$J$6:$J$30</c:f>
              <c:strCache>
                <c:ptCount val="25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</c:strCache>
            </c:strRef>
          </c:cat>
          <c:val>
            <c:numRef>
              <c:f>'IKP, GDP'!$L$6:$L$30</c:f>
              <c:numCache>
                <c:formatCode>0.0</c:formatCode>
                <c:ptCount val="25"/>
                <c:pt idx="0">
                  <c:v>0.66764235594847332</c:v>
                </c:pt>
                <c:pt idx="1">
                  <c:v>0.93154938581670399</c:v>
                </c:pt>
                <c:pt idx="2">
                  <c:v>1.0245161334051804</c:v>
                </c:pt>
                <c:pt idx="3">
                  <c:v>2.1183703307383479</c:v>
                </c:pt>
                <c:pt idx="4">
                  <c:v>1.2211518720839893</c:v>
                </c:pt>
                <c:pt idx="5">
                  <c:v>2.1654300114908316</c:v>
                </c:pt>
                <c:pt idx="6">
                  <c:v>2.1768425282215702</c:v>
                </c:pt>
                <c:pt idx="7">
                  <c:v>1.1067034609635507</c:v>
                </c:pt>
                <c:pt idx="8">
                  <c:v>2.0006025336491433</c:v>
                </c:pt>
                <c:pt idx="9">
                  <c:v>1.3592175230186856</c:v>
                </c:pt>
                <c:pt idx="10">
                  <c:v>1.2900222250240023</c:v>
                </c:pt>
                <c:pt idx="11">
                  <c:v>2.1777303665892203</c:v>
                </c:pt>
                <c:pt idx="12">
                  <c:v>2.2731978750170776</c:v>
                </c:pt>
                <c:pt idx="13">
                  <c:v>1.8802148923947479</c:v>
                </c:pt>
                <c:pt idx="14">
                  <c:v>1.9769592599355481</c:v>
                </c:pt>
                <c:pt idx="15">
                  <c:v>1.5355927439652715</c:v>
                </c:pt>
                <c:pt idx="16">
                  <c:v>1.396089359505396</c:v>
                </c:pt>
                <c:pt idx="17">
                  <c:v>1.5618564256882155</c:v>
                </c:pt>
                <c:pt idx="18">
                  <c:v>1.4528554543877052</c:v>
                </c:pt>
                <c:pt idx="19">
                  <c:v>1.3678288589436947</c:v>
                </c:pt>
                <c:pt idx="20">
                  <c:v>0.59500491923468757</c:v>
                </c:pt>
                <c:pt idx="21">
                  <c:v>-1.631829407426735</c:v>
                </c:pt>
                <c:pt idx="22">
                  <c:v>-12.405421060882258</c:v>
                </c:pt>
                <c:pt idx="23">
                  <c:v>-4.4980932015063599</c:v>
                </c:pt>
                <c:pt idx="24">
                  <c:v>-4.975832512725205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'IKP, GDP'!$J$6:$J$30</c:f>
              <c:strCache>
                <c:ptCount val="25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</c:strCache>
            </c:strRef>
          </c:cat>
          <c:val>
            <c:numRef>
              <c:f>'IKP, GDP'!$M$6:$M$30</c:f>
              <c:numCache>
                <c:formatCode>0.0</c:formatCode>
                <c:ptCount val="25"/>
                <c:pt idx="0">
                  <c:v>0.62429027217745336</c:v>
                </c:pt>
                <c:pt idx="1">
                  <c:v>0.58320662089797604</c:v>
                </c:pt>
                <c:pt idx="2">
                  <c:v>0.54088676962493776</c:v>
                </c:pt>
                <c:pt idx="3">
                  <c:v>0.50826382017786953</c:v>
                </c:pt>
                <c:pt idx="4">
                  <c:v>0.36669444299077208</c:v>
                </c:pt>
                <c:pt idx="5">
                  <c:v>0.33503508574709306</c:v>
                </c:pt>
                <c:pt idx="6">
                  <c:v>0.32812352709510062</c:v>
                </c:pt>
                <c:pt idx="7">
                  <c:v>0.3964139771818514</c:v>
                </c:pt>
                <c:pt idx="8">
                  <c:v>0.57790512666224336</c:v>
                </c:pt>
                <c:pt idx="9">
                  <c:v>0.62873636434374847</c:v>
                </c:pt>
                <c:pt idx="10">
                  <c:v>0.70255619015700421</c:v>
                </c:pt>
                <c:pt idx="11">
                  <c:v>0.66981268389240034</c:v>
                </c:pt>
                <c:pt idx="12">
                  <c:v>0.52181645448163061</c:v>
                </c:pt>
                <c:pt idx="13">
                  <c:v>0.4091139025748789</c:v>
                </c:pt>
                <c:pt idx="14">
                  <c:v>0.29579015056369584</c:v>
                </c:pt>
                <c:pt idx="15">
                  <c:v>0.25775153453184824</c:v>
                </c:pt>
                <c:pt idx="16">
                  <c:v>0.31097775798752725</c:v>
                </c:pt>
                <c:pt idx="17">
                  <c:v>0.38700773379464742</c:v>
                </c:pt>
                <c:pt idx="18">
                  <c:v>0.46433334732241527</c:v>
                </c:pt>
                <c:pt idx="19">
                  <c:v>0.50121440486237412</c:v>
                </c:pt>
                <c:pt idx="20">
                  <c:v>0.487648402244788</c:v>
                </c:pt>
                <c:pt idx="21">
                  <c:v>0.47445620913026348</c:v>
                </c:pt>
                <c:pt idx="22">
                  <c:v>0.42754569332851178</c:v>
                </c:pt>
                <c:pt idx="23">
                  <c:v>0.41866458341312957</c:v>
                </c:pt>
                <c:pt idx="24">
                  <c:v>0.53443549095481802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GDP'!$J$6:$J$30</c:f>
              <c:strCache>
                <c:ptCount val="25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</c:strCache>
            </c:strRef>
          </c:cat>
          <c:val>
            <c:numRef>
              <c:f>'IKP, GDP'!$N$6:$N$30</c:f>
              <c:numCache>
                <c:formatCode>0.0</c:formatCode>
                <c:ptCount val="25"/>
                <c:pt idx="0">
                  <c:v>-1.5589017517146619</c:v>
                </c:pt>
                <c:pt idx="1">
                  <c:v>-0.84650835961295845</c:v>
                </c:pt>
                <c:pt idx="2">
                  <c:v>2.1436027261235431</c:v>
                </c:pt>
                <c:pt idx="3">
                  <c:v>2.1057535538660468</c:v>
                </c:pt>
                <c:pt idx="4">
                  <c:v>1.9882715477853412</c:v>
                </c:pt>
                <c:pt idx="5">
                  <c:v>0.90231340274053284</c:v>
                </c:pt>
                <c:pt idx="6">
                  <c:v>5.0991509718262142E-2</c:v>
                </c:pt>
                <c:pt idx="7">
                  <c:v>-2.3882864167290028</c:v>
                </c:pt>
                <c:pt idx="8">
                  <c:v>0.55246805124349774</c:v>
                </c:pt>
                <c:pt idx="9">
                  <c:v>0.97376801518565725</c:v>
                </c:pt>
                <c:pt idx="10">
                  <c:v>2.9531102137226104</c:v>
                </c:pt>
                <c:pt idx="11">
                  <c:v>6.2689966204077257</c:v>
                </c:pt>
                <c:pt idx="12">
                  <c:v>-1.1896682300522243</c:v>
                </c:pt>
                <c:pt idx="13">
                  <c:v>3.0871289734852527</c:v>
                </c:pt>
                <c:pt idx="14">
                  <c:v>-0.11167697755065471</c:v>
                </c:pt>
                <c:pt idx="15">
                  <c:v>5.0544762265568952</c:v>
                </c:pt>
                <c:pt idx="16">
                  <c:v>7.3578955352053068</c:v>
                </c:pt>
                <c:pt idx="17">
                  <c:v>1.6165526707273934</c:v>
                </c:pt>
                <c:pt idx="18">
                  <c:v>4.3313322993318275</c:v>
                </c:pt>
                <c:pt idx="19">
                  <c:v>-2.2151754309115823</c:v>
                </c:pt>
                <c:pt idx="20">
                  <c:v>0.28160182961213515</c:v>
                </c:pt>
                <c:pt idx="21">
                  <c:v>0.83546566741143047</c:v>
                </c:pt>
                <c:pt idx="22">
                  <c:v>1.5235346992963976</c:v>
                </c:pt>
                <c:pt idx="23">
                  <c:v>2.6159960050096371</c:v>
                </c:pt>
                <c:pt idx="24">
                  <c:v>2.3654029301489117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GDP'!$J$6:$J$30</c:f>
              <c:strCache>
                <c:ptCount val="25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</c:strCache>
            </c:strRef>
          </c:cat>
          <c:val>
            <c:numRef>
              <c:f>'IKP, GDP'!$O$6:$O$30</c:f>
              <c:numCache>
                <c:formatCode>0.0</c:formatCode>
                <c:ptCount val="25"/>
                <c:pt idx="0">
                  <c:v>3.7277894456675273</c:v>
                </c:pt>
                <c:pt idx="1">
                  <c:v>2.3265732163875814</c:v>
                </c:pt>
                <c:pt idx="2">
                  <c:v>1.6124932643329912</c:v>
                </c:pt>
                <c:pt idx="3">
                  <c:v>2.1849626236418831</c:v>
                </c:pt>
                <c:pt idx="4">
                  <c:v>1.5484294300217782</c:v>
                </c:pt>
                <c:pt idx="5">
                  <c:v>1.668638480866139</c:v>
                </c:pt>
                <c:pt idx="6">
                  <c:v>2.9393381751389036</c:v>
                </c:pt>
                <c:pt idx="7">
                  <c:v>2.5771672525589993</c:v>
                </c:pt>
                <c:pt idx="8">
                  <c:v>2.5013231968824785</c:v>
                </c:pt>
                <c:pt idx="9">
                  <c:v>4.0275917115387099</c:v>
                </c:pt>
                <c:pt idx="10">
                  <c:v>2.6427480786400266</c:v>
                </c:pt>
                <c:pt idx="11">
                  <c:v>3.5070622353899448</c:v>
                </c:pt>
                <c:pt idx="12">
                  <c:v>4.7747674467273544</c:v>
                </c:pt>
                <c:pt idx="13">
                  <c:v>2.6799642719250807</c:v>
                </c:pt>
                <c:pt idx="14">
                  <c:v>4.8824778775839119</c:v>
                </c:pt>
                <c:pt idx="15">
                  <c:v>2.2611224153735785</c:v>
                </c:pt>
                <c:pt idx="16">
                  <c:v>1.4687838700759179</c:v>
                </c:pt>
                <c:pt idx="17">
                  <c:v>2.0715824235464004</c:v>
                </c:pt>
                <c:pt idx="18">
                  <c:v>-0.11621355434892283</c:v>
                </c:pt>
                <c:pt idx="19">
                  <c:v>2.5801645885089171</c:v>
                </c:pt>
                <c:pt idx="20">
                  <c:v>0.74899455961434835</c:v>
                </c:pt>
                <c:pt idx="21">
                  <c:v>0.85595946262988598</c:v>
                </c:pt>
                <c:pt idx="22">
                  <c:v>-7.7608521973027198</c:v>
                </c:pt>
                <c:pt idx="23">
                  <c:v>-0.96791794370734807</c:v>
                </c:pt>
                <c:pt idx="24">
                  <c:v>0.990147501421617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GDP'!$J$6:$J$30</c:f>
              <c:strCache>
                <c:ptCount val="25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</c:strCache>
            </c:strRef>
          </c:cat>
          <c:val>
            <c:numRef>
              <c:f>'IKP, GDP'!$P$6:$P$30</c:f>
              <c:numCache>
                <c:formatCode>0.0</c:formatCode>
                <c:ptCount val="25"/>
                <c:pt idx="0">
                  <c:v>-3.0212366101676595</c:v>
                </c:pt>
                <c:pt idx="1">
                  <c:v>1.9509512122478163E-2</c:v>
                </c:pt>
                <c:pt idx="2">
                  <c:v>-0.75630949839191242</c:v>
                </c:pt>
                <c:pt idx="3">
                  <c:v>-3.0827778634264265</c:v>
                </c:pt>
                <c:pt idx="4">
                  <c:v>-0.40701707774284496</c:v>
                </c:pt>
                <c:pt idx="5">
                  <c:v>-2.2160088202575392</c:v>
                </c:pt>
                <c:pt idx="6">
                  <c:v>-3.346521335437032</c:v>
                </c:pt>
                <c:pt idx="7">
                  <c:v>-0.18797648162287656</c:v>
                </c:pt>
                <c:pt idx="8">
                  <c:v>-3.2842126642999783</c:v>
                </c:pt>
                <c:pt idx="9">
                  <c:v>-4.3642692777663115</c:v>
                </c:pt>
                <c:pt idx="10">
                  <c:v>-4.4170492992460986</c:v>
                </c:pt>
                <c:pt idx="11">
                  <c:v>-7.5114091608304872</c:v>
                </c:pt>
                <c:pt idx="12">
                  <c:v>-4.8307587092474034</c:v>
                </c:pt>
                <c:pt idx="13">
                  <c:v>-4.7567989690753798</c:v>
                </c:pt>
                <c:pt idx="14">
                  <c:v>-3.8868937797794323</c:v>
                </c:pt>
                <c:pt idx="15">
                  <c:v>-4.2164147321207555</c:v>
                </c:pt>
                <c:pt idx="16">
                  <c:v>-4.2163274867822595</c:v>
                </c:pt>
                <c:pt idx="17">
                  <c:v>-2.3980184574084036</c:v>
                </c:pt>
                <c:pt idx="18">
                  <c:v>-3.0764967648015649</c:v>
                </c:pt>
                <c:pt idx="19">
                  <c:v>-1.8352767773300527</c:v>
                </c:pt>
                <c:pt idx="20">
                  <c:v>-0.91341012748713624</c:v>
                </c:pt>
                <c:pt idx="21">
                  <c:v>-2.1945609584430565</c:v>
                </c:pt>
                <c:pt idx="22">
                  <c:v>10.851478140295367</c:v>
                </c:pt>
                <c:pt idx="23">
                  <c:v>1.2837881296463987</c:v>
                </c:pt>
                <c:pt idx="24">
                  <c:v>-1.1387815934129439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GDP'!$I$6:$J$30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</c:lvl>
              </c:multiLvlStrCache>
            </c:multiLvlStrRef>
          </c:cat>
          <c:val>
            <c:numRef>
              <c:f>'IKP, GDP'!$K$6:$K$30</c:f>
              <c:numCache>
                <c:formatCode>0.0</c:formatCode>
                <c:ptCount val="25"/>
                <c:pt idx="0">
                  <c:v>0.68613496667275786</c:v>
                </c:pt>
                <c:pt idx="1">
                  <c:v>3.2193421222123542</c:v>
                </c:pt>
                <c:pt idx="2">
                  <c:v>4.0800180295589961</c:v>
                </c:pt>
                <c:pt idx="3">
                  <c:v>4.4470765005109048</c:v>
                </c:pt>
                <c:pt idx="4">
                  <c:v>3.723218323249311</c:v>
                </c:pt>
                <c:pt idx="5">
                  <c:v>3.7385729281548263</c:v>
                </c:pt>
                <c:pt idx="6">
                  <c:v>1.6258672179133349</c:v>
                </c:pt>
                <c:pt idx="7">
                  <c:v>1.0353563736946514</c:v>
                </c:pt>
                <c:pt idx="8">
                  <c:v>2.3845519816257932</c:v>
                </c:pt>
                <c:pt idx="9">
                  <c:v>2.0452867766297622</c:v>
                </c:pt>
                <c:pt idx="10">
                  <c:v>3.615759725590717</c:v>
                </c:pt>
                <c:pt idx="11">
                  <c:v>3.9569552725091883</c:v>
                </c:pt>
                <c:pt idx="12">
                  <c:v>3.2907857651099492</c:v>
                </c:pt>
                <c:pt idx="13">
                  <c:v>2.9761960453362324</c:v>
                </c:pt>
                <c:pt idx="14">
                  <c:v>3.8926144611713287</c:v>
                </c:pt>
                <c:pt idx="15">
                  <c:v>4.7741998770590932</c:v>
                </c:pt>
                <c:pt idx="16">
                  <c:v>5.1591083132916271</c:v>
                </c:pt>
                <c:pt idx="17">
                  <c:v>3.5941883876782654</c:v>
                </c:pt>
                <c:pt idx="18">
                  <c:v>2.4329245842638292</c:v>
                </c:pt>
                <c:pt idx="19">
                  <c:v>1.5293386156386202</c:v>
                </c:pt>
                <c:pt idx="20">
                  <c:v>0.64867590720836255</c:v>
                </c:pt>
                <c:pt idx="21">
                  <c:v>-1.1631909803912932</c:v>
                </c:pt>
                <c:pt idx="22">
                  <c:v>-8.6149556436598154</c:v>
                </c:pt>
                <c:pt idx="23">
                  <c:v>-2.8290284325082959</c:v>
                </c:pt>
                <c:pt idx="24">
                  <c:v>-1.8269221878568498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84762637435005E-2"/>
          <c:y val="0.89353628162440768"/>
          <c:w val="0.95131291028446385"/>
          <c:h val="8.503257354927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GDP'!$J$6:$J$30</c:f>
              <c:strCache>
                <c:ptCount val="25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</c:strCache>
            </c:strRef>
          </c:cat>
          <c:val>
            <c:numRef>
              <c:f>'IKP, GDP'!$L$6:$L$30</c:f>
              <c:numCache>
                <c:formatCode>0.0</c:formatCode>
                <c:ptCount val="25"/>
                <c:pt idx="0">
                  <c:v>0.66764235594847332</c:v>
                </c:pt>
                <c:pt idx="1">
                  <c:v>0.93154938581670399</c:v>
                </c:pt>
                <c:pt idx="2">
                  <c:v>1.0245161334051804</c:v>
                </c:pt>
                <c:pt idx="3">
                  <c:v>2.1183703307383479</c:v>
                </c:pt>
                <c:pt idx="4">
                  <c:v>1.2211518720839893</c:v>
                </c:pt>
                <c:pt idx="5">
                  <c:v>2.1654300114908316</c:v>
                </c:pt>
                <c:pt idx="6">
                  <c:v>2.1768425282215702</c:v>
                </c:pt>
                <c:pt idx="7">
                  <c:v>1.1067034609635507</c:v>
                </c:pt>
                <c:pt idx="8">
                  <c:v>2.0006025336491433</c:v>
                </c:pt>
                <c:pt idx="9">
                  <c:v>1.3592175230186856</c:v>
                </c:pt>
                <c:pt idx="10">
                  <c:v>1.2900222250240023</c:v>
                </c:pt>
                <c:pt idx="11">
                  <c:v>2.1777303665892203</c:v>
                </c:pt>
                <c:pt idx="12">
                  <c:v>2.2731978750170776</c:v>
                </c:pt>
                <c:pt idx="13">
                  <c:v>1.8802148923947479</c:v>
                </c:pt>
                <c:pt idx="14">
                  <c:v>1.9769592599355481</c:v>
                </c:pt>
                <c:pt idx="15">
                  <c:v>1.5355927439652715</c:v>
                </c:pt>
                <c:pt idx="16">
                  <c:v>1.396089359505396</c:v>
                </c:pt>
                <c:pt idx="17">
                  <c:v>1.5618564256882155</c:v>
                </c:pt>
                <c:pt idx="18">
                  <c:v>1.4528554543877052</c:v>
                </c:pt>
                <c:pt idx="19">
                  <c:v>1.3678288589436947</c:v>
                </c:pt>
                <c:pt idx="20">
                  <c:v>0.59500491923468757</c:v>
                </c:pt>
                <c:pt idx="21">
                  <c:v>-1.631829407426735</c:v>
                </c:pt>
                <c:pt idx="22">
                  <c:v>-12.405421060882258</c:v>
                </c:pt>
                <c:pt idx="23">
                  <c:v>-4.4980932015063599</c:v>
                </c:pt>
                <c:pt idx="24">
                  <c:v>-4.975832512725205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GDP'!$J$6:$J$30</c:f>
              <c:strCache>
                <c:ptCount val="25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</c:strCache>
            </c:strRef>
          </c:cat>
          <c:val>
            <c:numRef>
              <c:f>'IKP, GDP'!$M$6:$M$30</c:f>
              <c:numCache>
                <c:formatCode>0.0</c:formatCode>
                <c:ptCount val="25"/>
                <c:pt idx="0">
                  <c:v>0.62429027217745336</c:v>
                </c:pt>
                <c:pt idx="1">
                  <c:v>0.58320662089797604</c:v>
                </c:pt>
                <c:pt idx="2">
                  <c:v>0.54088676962493776</c:v>
                </c:pt>
                <c:pt idx="3">
                  <c:v>0.50826382017786953</c:v>
                </c:pt>
                <c:pt idx="4">
                  <c:v>0.36669444299077208</c:v>
                </c:pt>
                <c:pt idx="5">
                  <c:v>0.33503508574709306</c:v>
                </c:pt>
                <c:pt idx="6">
                  <c:v>0.32812352709510062</c:v>
                </c:pt>
                <c:pt idx="7">
                  <c:v>0.3964139771818514</c:v>
                </c:pt>
                <c:pt idx="8">
                  <c:v>0.57790512666224336</c:v>
                </c:pt>
                <c:pt idx="9">
                  <c:v>0.62873636434374847</c:v>
                </c:pt>
                <c:pt idx="10">
                  <c:v>0.70255619015700421</c:v>
                </c:pt>
                <c:pt idx="11">
                  <c:v>0.66981268389240034</c:v>
                </c:pt>
                <c:pt idx="12">
                  <c:v>0.52181645448163061</c:v>
                </c:pt>
                <c:pt idx="13">
                  <c:v>0.4091139025748789</c:v>
                </c:pt>
                <c:pt idx="14">
                  <c:v>0.29579015056369584</c:v>
                </c:pt>
                <c:pt idx="15">
                  <c:v>0.25775153453184824</c:v>
                </c:pt>
                <c:pt idx="16">
                  <c:v>0.31097775798752725</c:v>
                </c:pt>
                <c:pt idx="17">
                  <c:v>0.38700773379464742</c:v>
                </c:pt>
                <c:pt idx="18">
                  <c:v>0.46433334732241527</c:v>
                </c:pt>
                <c:pt idx="19">
                  <c:v>0.50121440486237412</c:v>
                </c:pt>
                <c:pt idx="20">
                  <c:v>0.487648402244788</c:v>
                </c:pt>
                <c:pt idx="21">
                  <c:v>0.47445620913026348</c:v>
                </c:pt>
                <c:pt idx="22">
                  <c:v>0.42754569332851178</c:v>
                </c:pt>
                <c:pt idx="23">
                  <c:v>0.41866458341312957</c:v>
                </c:pt>
                <c:pt idx="24">
                  <c:v>0.53443549095481802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GDP'!$J$6:$J$30</c:f>
              <c:strCache>
                <c:ptCount val="25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</c:strCache>
            </c:strRef>
          </c:cat>
          <c:val>
            <c:numRef>
              <c:f>'IKP, GDP'!$N$6:$N$30</c:f>
              <c:numCache>
                <c:formatCode>0.0</c:formatCode>
                <c:ptCount val="25"/>
                <c:pt idx="0">
                  <c:v>-1.5589017517146619</c:v>
                </c:pt>
                <c:pt idx="1">
                  <c:v>-0.84650835961295845</c:v>
                </c:pt>
                <c:pt idx="2">
                  <c:v>2.1436027261235431</c:v>
                </c:pt>
                <c:pt idx="3">
                  <c:v>2.1057535538660468</c:v>
                </c:pt>
                <c:pt idx="4">
                  <c:v>1.9882715477853412</c:v>
                </c:pt>
                <c:pt idx="5">
                  <c:v>0.90231340274053284</c:v>
                </c:pt>
                <c:pt idx="6">
                  <c:v>5.0991509718262142E-2</c:v>
                </c:pt>
                <c:pt idx="7">
                  <c:v>-2.3882864167290028</c:v>
                </c:pt>
                <c:pt idx="8">
                  <c:v>0.55246805124349774</c:v>
                </c:pt>
                <c:pt idx="9">
                  <c:v>0.97376801518565725</c:v>
                </c:pt>
                <c:pt idx="10">
                  <c:v>2.9531102137226104</c:v>
                </c:pt>
                <c:pt idx="11">
                  <c:v>6.2689966204077257</c:v>
                </c:pt>
                <c:pt idx="12">
                  <c:v>-1.1896682300522243</c:v>
                </c:pt>
                <c:pt idx="13">
                  <c:v>3.0871289734852527</c:v>
                </c:pt>
                <c:pt idx="14">
                  <c:v>-0.11167697755065471</c:v>
                </c:pt>
                <c:pt idx="15">
                  <c:v>5.0544762265568952</c:v>
                </c:pt>
                <c:pt idx="16">
                  <c:v>7.3578955352053068</c:v>
                </c:pt>
                <c:pt idx="17">
                  <c:v>1.6165526707273934</c:v>
                </c:pt>
                <c:pt idx="18">
                  <c:v>4.3313322993318275</c:v>
                </c:pt>
                <c:pt idx="19">
                  <c:v>-2.2151754309115823</c:v>
                </c:pt>
                <c:pt idx="20">
                  <c:v>0.28160182961213515</c:v>
                </c:pt>
                <c:pt idx="21">
                  <c:v>0.83546566741143047</c:v>
                </c:pt>
                <c:pt idx="22">
                  <c:v>1.5235346992963976</c:v>
                </c:pt>
                <c:pt idx="23">
                  <c:v>2.6159960050096371</c:v>
                </c:pt>
                <c:pt idx="24">
                  <c:v>2.3654029301489117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GDP'!$J$6:$J$30</c:f>
              <c:strCache>
                <c:ptCount val="25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</c:strCache>
            </c:strRef>
          </c:cat>
          <c:val>
            <c:numRef>
              <c:f>'IKP, GDP'!$O$6:$O$30</c:f>
              <c:numCache>
                <c:formatCode>0.0</c:formatCode>
                <c:ptCount val="25"/>
                <c:pt idx="0">
                  <c:v>3.7277894456675273</c:v>
                </c:pt>
                <c:pt idx="1">
                  <c:v>2.3265732163875814</c:v>
                </c:pt>
                <c:pt idx="2">
                  <c:v>1.6124932643329912</c:v>
                </c:pt>
                <c:pt idx="3">
                  <c:v>2.1849626236418831</c:v>
                </c:pt>
                <c:pt idx="4">
                  <c:v>1.5484294300217782</c:v>
                </c:pt>
                <c:pt idx="5">
                  <c:v>1.668638480866139</c:v>
                </c:pt>
                <c:pt idx="6">
                  <c:v>2.9393381751389036</c:v>
                </c:pt>
                <c:pt idx="7">
                  <c:v>2.5771672525589993</c:v>
                </c:pt>
                <c:pt idx="8">
                  <c:v>2.5013231968824785</c:v>
                </c:pt>
                <c:pt idx="9">
                  <c:v>4.0275917115387099</c:v>
                </c:pt>
                <c:pt idx="10">
                  <c:v>2.6427480786400266</c:v>
                </c:pt>
                <c:pt idx="11">
                  <c:v>3.5070622353899448</c:v>
                </c:pt>
                <c:pt idx="12">
                  <c:v>4.7747674467273544</c:v>
                </c:pt>
                <c:pt idx="13">
                  <c:v>2.6799642719250807</c:v>
                </c:pt>
                <c:pt idx="14">
                  <c:v>4.8824778775839119</c:v>
                </c:pt>
                <c:pt idx="15">
                  <c:v>2.2611224153735785</c:v>
                </c:pt>
                <c:pt idx="16">
                  <c:v>1.4687838700759179</c:v>
                </c:pt>
                <c:pt idx="17">
                  <c:v>2.0715824235464004</c:v>
                </c:pt>
                <c:pt idx="18">
                  <c:v>-0.11621355434892283</c:v>
                </c:pt>
                <c:pt idx="19">
                  <c:v>2.5801645885089171</c:v>
                </c:pt>
                <c:pt idx="20">
                  <c:v>0.74899455961434835</c:v>
                </c:pt>
                <c:pt idx="21">
                  <c:v>0.85595946262988598</c:v>
                </c:pt>
                <c:pt idx="22">
                  <c:v>-7.7608521973027198</c:v>
                </c:pt>
                <c:pt idx="23">
                  <c:v>-0.96791794370734807</c:v>
                </c:pt>
                <c:pt idx="24">
                  <c:v>0.990147501421617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GDP'!$J$6:$J$30</c:f>
              <c:strCache>
                <c:ptCount val="25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  <c:pt idx="22">
                  <c:v>II</c:v>
                </c:pt>
                <c:pt idx="23">
                  <c:v>III</c:v>
                </c:pt>
                <c:pt idx="24">
                  <c:v>IV</c:v>
                </c:pt>
              </c:strCache>
            </c:strRef>
          </c:cat>
          <c:val>
            <c:numRef>
              <c:f>'IKP, GDP'!$P$6:$P$30</c:f>
              <c:numCache>
                <c:formatCode>0.0</c:formatCode>
                <c:ptCount val="25"/>
                <c:pt idx="0">
                  <c:v>-3.0212366101676595</c:v>
                </c:pt>
                <c:pt idx="1">
                  <c:v>1.9509512122478163E-2</c:v>
                </c:pt>
                <c:pt idx="2">
                  <c:v>-0.75630949839191242</c:v>
                </c:pt>
                <c:pt idx="3">
                  <c:v>-3.0827778634264265</c:v>
                </c:pt>
                <c:pt idx="4">
                  <c:v>-0.40701707774284496</c:v>
                </c:pt>
                <c:pt idx="5">
                  <c:v>-2.2160088202575392</c:v>
                </c:pt>
                <c:pt idx="6">
                  <c:v>-3.346521335437032</c:v>
                </c:pt>
                <c:pt idx="7">
                  <c:v>-0.18797648162287656</c:v>
                </c:pt>
                <c:pt idx="8">
                  <c:v>-3.2842126642999783</c:v>
                </c:pt>
                <c:pt idx="9">
                  <c:v>-4.3642692777663115</c:v>
                </c:pt>
                <c:pt idx="10">
                  <c:v>-4.4170492992460986</c:v>
                </c:pt>
                <c:pt idx="11">
                  <c:v>-7.5114091608304872</c:v>
                </c:pt>
                <c:pt idx="12">
                  <c:v>-4.8307587092474034</c:v>
                </c:pt>
                <c:pt idx="13">
                  <c:v>-4.7567989690753798</c:v>
                </c:pt>
                <c:pt idx="14">
                  <c:v>-3.8868937797794323</c:v>
                </c:pt>
                <c:pt idx="15">
                  <c:v>-4.2164147321207555</c:v>
                </c:pt>
                <c:pt idx="16">
                  <c:v>-4.2163274867822595</c:v>
                </c:pt>
                <c:pt idx="17">
                  <c:v>-2.3980184574084036</c:v>
                </c:pt>
                <c:pt idx="18">
                  <c:v>-3.0764967648015649</c:v>
                </c:pt>
                <c:pt idx="19">
                  <c:v>-1.8352767773300527</c:v>
                </c:pt>
                <c:pt idx="20">
                  <c:v>-0.91341012748713624</c:v>
                </c:pt>
                <c:pt idx="21">
                  <c:v>-2.1945609584430565</c:v>
                </c:pt>
                <c:pt idx="22">
                  <c:v>10.851478140295367</c:v>
                </c:pt>
                <c:pt idx="23">
                  <c:v>1.2837881296463987</c:v>
                </c:pt>
                <c:pt idx="24">
                  <c:v>-1.1387815934129439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GDP'!$I$6:$J$30</c:f>
              <c:multiLvlStrCache>
                <c:ptCount val="25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  <c:pt idx="22">
                    <c:v>II</c:v>
                  </c:pt>
                  <c:pt idx="23">
                    <c:v>III</c:v>
                  </c:pt>
                  <c:pt idx="24">
                    <c:v>IV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</c:lvl>
              </c:multiLvlStrCache>
            </c:multiLvlStrRef>
          </c:cat>
          <c:val>
            <c:numRef>
              <c:f>'IKP, GDP'!$K$6:$K$30</c:f>
              <c:numCache>
                <c:formatCode>0.0</c:formatCode>
                <c:ptCount val="25"/>
                <c:pt idx="0">
                  <c:v>0.68613496667275786</c:v>
                </c:pt>
                <c:pt idx="1">
                  <c:v>3.2193421222123542</c:v>
                </c:pt>
                <c:pt idx="2">
                  <c:v>4.0800180295589961</c:v>
                </c:pt>
                <c:pt idx="3">
                  <c:v>4.4470765005109048</c:v>
                </c:pt>
                <c:pt idx="4">
                  <c:v>3.723218323249311</c:v>
                </c:pt>
                <c:pt idx="5">
                  <c:v>3.7385729281548263</c:v>
                </c:pt>
                <c:pt idx="6">
                  <c:v>1.6258672179133349</c:v>
                </c:pt>
                <c:pt idx="7">
                  <c:v>1.0353563736946514</c:v>
                </c:pt>
                <c:pt idx="8">
                  <c:v>2.3845519816257932</c:v>
                </c:pt>
                <c:pt idx="9">
                  <c:v>2.0452867766297622</c:v>
                </c:pt>
                <c:pt idx="10">
                  <c:v>3.615759725590717</c:v>
                </c:pt>
                <c:pt idx="11">
                  <c:v>3.9569552725091883</c:v>
                </c:pt>
                <c:pt idx="12">
                  <c:v>3.2907857651099492</c:v>
                </c:pt>
                <c:pt idx="13">
                  <c:v>2.9761960453362324</c:v>
                </c:pt>
                <c:pt idx="14">
                  <c:v>3.8926144611713287</c:v>
                </c:pt>
                <c:pt idx="15">
                  <c:v>4.7741998770590932</c:v>
                </c:pt>
                <c:pt idx="16">
                  <c:v>5.1591083132916271</c:v>
                </c:pt>
                <c:pt idx="17">
                  <c:v>3.5941883876782654</c:v>
                </c:pt>
                <c:pt idx="18">
                  <c:v>2.4329245842638292</c:v>
                </c:pt>
                <c:pt idx="19">
                  <c:v>1.5293386156386202</c:v>
                </c:pt>
                <c:pt idx="20">
                  <c:v>0.64867590720836255</c:v>
                </c:pt>
                <c:pt idx="21">
                  <c:v>-1.1631909803912932</c:v>
                </c:pt>
                <c:pt idx="22">
                  <c:v>-8.6149556436598154</c:v>
                </c:pt>
                <c:pt idx="23">
                  <c:v>-2.8290284325082959</c:v>
                </c:pt>
                <c:pt idx="24">
                  <c:v>-1.8269221878568498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26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Quarterly trade balance in absolute values and % of nominal GDP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9570478732536553"/>
          <c:y val="9.891503124373996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2799654209412377"/>
          <c:h val="0.600482617413274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'Exp-Imp'!$D$2:$AE$3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28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3239</c:v>
                </c:pt>
                <c:pt idx="25">
                  <c:v>2818</c:v>
                </c:pt>
                <c:pt idx="26">
                  <c:v>3421.3</c:v>
                </c:pt>
                <c:pt idx="27">
                  <c:v>3711.4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'Exp-Imp'!$D$2:$AE$3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'Exp-Imp'!$D$5:$AE$5</c:f>
              <c:numCache>
                <c:formatCode>0.0</c:formatCode>
                <c:ptCount val="28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-3692.6</c:v>
                </c:pt>
                <c:pt idx="25">
                  <c:v>-3217.4</c:v>
                </c:pt>
                <c:pt idx="26">
                  <c:v>-4041.6</c:v>
                </c:pt>
                <c:pt idx="27">
                  <c:v>-4125.3999999999996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'Exp-Imp'!$D$3:$XFD$3</c:f>
              <c:strCache>
                <c:ptCount val="2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'Exp-Imp'!$D$6:$AE$6</c:f>
              <c:numCache>
                <c:formatCode>0.0</c:formatCode>
                <c:ptCount val="28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-453.59999999999991</c:v>
                </c:pt>
                <c:pt idx="25">
                  <c:v>-399.40000000000009</c:v>
                </c:pt>
                <c:pt idx="26">
                  <c:v>-620.29999999999973</c:v>
                </c:pt>
                <c:pt idx="27">
                  <c:v>-413.99999999999955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'Exp-Imp'!$D$9:$XFD$9</c:f>
              <c:numCache>
                <c:formatCode>0.0</c:formatCode>
                <c:ptCount val="28"/>
                <c:pt idx="0">
                  <c:v>-11.67826337176272</c:v>
                </c:pt>
                <c:pt idx="1">
                  <c:v>-10.685249788799759</c:v>
                </c:pt>
                <c:pt idx="2">
                  <c:v>-11.067298764899208</c:v>
                </c:pt>
                <c:pt idx="3">
                  <c:v>-9.469657882613074</c:v>
                </c:pt>
                <c:pt idx="4">
                  <c:v>-10.487003958405205</c:v>
                </c:pt>
                <c:pt idx="5">
                  <c:v>-9.4947029637455174</c:v>
                </c:pt>
                <c:pt idx="6">
                  <c:v>-9.7991492211528897</c:v>
                </c:pt>
                <c:pt idx="7">
                  <c:v>-6.4084261481660816</c:v>
                </c:pt>
                <c:pt idx="8">
                  <c:v>-7.7221292772168342</c:v>
                </c:pt>
                <c:pt idx="9">
                  <c:v>-7.8706963790060041</c:v>
                </c:pt>
                <c:pt idx="10">
                  <c:v>-7.1774543028815767</c:v>
                </c:pt>
                <c:pt idx="11">
                  <c:v>-7.6417322985160281</c:v>
                </c:pt>
                <c:pt idx="12">
                  <c:v>-9.0333538702999885</c:v>
                </c:pt>
                <c:pt idx="13">
                  <c:v>-9.9178180681509325</c:v>
                </c:pt>
                <c:pt idx="14">
                  <c:v>-11.608998735531728</c:v>
                </c:pt>
                <c:pt idx="15">
                  <c:v>-6.9826081693461548</c:v>
                </c:pt>
                <c:pt idx="16">
                  <c:v>-8.0634308396756396</c:v>
                </c:pt>
                <c:pt idx="17">
                  <c:v>-9.084407703730939</c:v>
                </c:pt>
                <c:pt idx="18">
                  <c:v>-14.646728771298143</c:v>
                </c:pt>
                <c:pt idx="19">
                  <c:v>-9.2039493171056215</c:v>
                </c:pt>
                <c:pt idx="20">
                  <c:v>-9.0171070843155992</c:v>
                </c:pt>
                <c:pt idx="21">
                  <c:v>-11.608630714478098</c:v>
                </c:pt>
                <c:pt idx="22">
                  <c:v>-9.8153287569103824</c:v>
                </c:pt>
                <c:pt idx="23">
                  <c:v>-8.3039645132109463</c:v>
                </c:pt>
                <c:pt idx="24">
                  <c:v>-6.7474887694326844</c:v>
                </c:pt>
                <c:pt idx="25">
                  <c:v>-5.7963055735672233</c:v>
                </c:pt>
                <c:pt idx="26">
                  <c:v>-7.9544405346902307</c:v>
                </c:pt>
                <c:pt idx="27">
                  <c:v>-5.2254603106725428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5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/>
              <a:t>Ceturkšņa tirdzniecības bilance absolūtās vērtībās un % no nominālā IKP </a:t>
            </a:r>
          </a:p>
          <a:p>
            <a:pPr algn="ctr" rtl="0">
              <a:defRPr/>
            </a:pPr>
            <a:endParaRPr lang="en-US"/>
          </a:p>
        </c:rich>
      </c:tx>
      <c:layout>
        <c:manualLayout>
          <c:xMode val="edge"/>
          <c:yMode val="edge"/>
          <c:x val="0.12350988790790561"/>
          <c:y val="3.1302129136317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'Exp-Imp'!$D$2:$AE$3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'Exp-Imp'!$D$4:$XFD$4</c:f>
              <c:numCache>
                <c:formatCode>0.0</c:formatCode>
                <c:ptCount val="28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>
                  <c:v>3158.2</c:v>
                </c:pt>
                <c:pt idx="22">
                  <c:v>3298.5</c:v>
                </c:pt>
                <c:pt idx="23">
                  <c:v>3385.3</c:v>
                </c:pt>
                <c:pt idx="24">
                  <c:v>3239</c:v>
                </c:pt>
                <c:pt idx="25">
                  <c:v>2818</c:v>
                </c:pt>
                <c:pt idx="26">
                  <c:v>3421.3</c:v>
                </c:pt>
                <c:pt idx="27">
                  <c:v>3711.4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'Exp-Imp'!$D$2:$AE$3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'Exp-Imp'!$D$5:$XFD$5</c:f>
              <c:numCache>
                <c:formatCode>0.0</c:formatCode>
                <c:ptCount val="28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>
                  <c:v>-4044.8</c:v>
                </c:pt>
                <c:pt idx="22">
                  <c:v>-4087.5</c:v>
                </c:pt>
                <c:pt idx="23">
                  <c:v>-4051.1</c:v>
                </c:pt>
                <c:pt idx="24">
                  <c:v>-3692.6</c:v>
                </c:pt>
                <c:pt idx="25">
                  <c:v>-3217.4</c:v>
                </c:pt>
                <c:pt idx="26">
                  <c:v>-4041.6</c:v>
                </c:pt>
                <c:pt idx="27">
                  <c:v>-4125.3999999999996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'Exp-Imp'!$D$3:$AE$3</c:f>
              <c:strCache>
                <c:ptCount val="28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  <c:pt idx="25">
                  <c:v>II</c:v>
                </c:pt>
                <c:pt idx="26">
                  <c:v>III</c:v>
                </c:pt>
                <c:pt idx="27">
                  <c:v>IV</c:v>
                </c:pt>
              </c:strCache>
            </c:strRef>
          </c:cat>
          <c:val>
            <c:numRef>
              <c:f>'Exp-Imp'!$D$6:$XFD$6</c:f>
              <c:numCache>
                <c:formatCode>0.0</c:formatCode>
                <c:ptCount val="28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-453.59999999999991</c:v>
                </c:pt>
                <c:pt idx="25">
                  <c:v>-399.40000000000009</c:v>
                </c:pt>
                <c:pt idx="26">
                  <c:v>-620.29999999999973</c:v>
                </c:pt>
                <c:pt idx="27">
                  <c:v>-413.99999999999955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'Exp-Imp'!$D$2:$AE$3</c:f>
              <c:multiLvlStrCache>
                <c:ptCount val="2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  <c:pt idx="25">
                    <c:v>II</c:v>
                  </c:pt>
                  <c:pt idx="26">
                    <c:v>III</c:v>
                  </c:pt>
                  <c:pt idx="27">
                    <c:v>IV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'Exp-Imp'!$D$9:$AE$9</c:f>
              <c:numCache>
                <c:formatCode>0.0</c:formatCode>
                <c:ptCount val="28"/>
                <c:pt idx="0">
                  <c:v>-11.67826337176272</c:v>
                </c:pt>
                <c:pt idx="1">
                  <c:v>-10.685249788799759</c:v>
                </c:pt>
                <c:pt idx="2">
                  <c:v>-11.067298764899208</c:v>
                </c:pt>
                <c:pt idx="3">
                  <c:v>-9.469657882613074</c:v>
                </c:pt>
                <c:pt idx="4">
                  <c:v>-10.487003958405205</c:v>
                </c:pt>
                <c:pt idx="5">
                  <c:v>-9.4947029637455174</c:v>
                </c:pt>
                <c:pt idx="6">
                  <c:v>-9.7991492211528897</c:v>
                </c:pt>
                <c:pt idx="7">
                  <c:v>-6.4084261481660816</c:v>
                </c:pt>
                <c:pt idx="8">
                  <c:v>-7.7221292772168342</c:v>
                </c:pt>
                <c:pt idx="9">
                  <c:v>-7.8706963790060041</c:v>
                </c:pt>
                <c:pt idx="10">
                  <c:v>-7.1774543028815767</c:v>
                </c:pt>
                <c:pt idx="11">
                  <c:v>-7.6417322985160281</c:v>
                </c:pt>
                <c:pt idx="12">
                  <c:v>-9.0333538702999885</c:v>
                </c:pt>
                <c:pt idx="13">
                  <c:v>-9.9178180681509325</c:v>
                </c:pt>
                <c:pt idx="14">
                  <c:v>-11.608998735531728</c:v>
                </c:pt>
                <c:pt idx="15">
                  <c:v>-6.9826081693461548</c:v>
                </c:pt>
                <c:pt idx="16">
                  <c:v>-8.0634308396756396</c:v>
                </c:pt>
                <c:pt idx="17">
                  <c:v>-9.084407703730939</c:v>
                </c:pt>
                <c:pt idx="18">
                  <c:v>-14.646728771298143</c:v>
                </c:pt>
                <c:pt idx="19">
                  <c:v>-9.2039493171056215</c:v>
                </c:pt>
                <c:pt idx="20">
                  <c:v>-9.0171070843155992</c:v>
                </c:pt>
                <c:pt idx="21">
                  <c:v>-11.608630714478098</c:v>
                </c:pt>
                <c:pt idx="22">
                  <c:v>-9.8153287569103824</c:v>
                </c:pt>
                <c:pt idx="23">
                  <c:v>-8.3039645132109463</c:v>
                </c:pt>
                <c:pt idx="24">
                  <c:v>-6.7474887694326844</c:v>
                </c:pt>
                <c:pt idx="25">
                  <c:v>-5.7963055735672233</c:v>
                </c:pt>
                <c:pt idx="26">
                  <c:v>-7.9544405346902307</c:v>
                </c:pt>
                <c:pt idx="27">
                  <c:v>-5.2254603106725428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/>
                  <a:t>%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93410408869889627"/>
          <c:w val="0.99608956548503758"/>
          <c:h val="4.7347797710360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88675</xdr:colOff>
      <xdr:row>0</xdr:row>
      <xdr:rowOff>123601</xdr:rowOff>
    </xdr:from>
    <xdr:to>
      <xdr:col>26</xdr:col>
      <xdr:colOff>183091</xdr:colOff>
      <xdr:row>17</xdr:row>
      <xdr:rowOff>12025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75670</xdr:colOff>
      <xdr:row>18</xdr:row>
      <xdr:rowOff>7938</xdr:rowOff>
    </xdr:from>
    <xdr:to>
      <xdr:col>26</xdr:col>
      <xdr:colOff>177553</xdr:colOff>
      <xdr:row>36</xdr:row>
      <xdr:rowOff>168276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363992</xdr:colOff>
      <xdr:row>11</xdr:row>
      <xdr:rowOff>117098</xdr:rowOff>
    </xdr:from>
    <xdr:to>
      <xdr:col>12</xdr:col>
      <xdr:colOff>640293</xdr:colOff>
      <xdr:row>33</xdr:row>
      <xdr:rowOff>128248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636134</xdr:colOff>
      <xdr:row>10</xdr:row>
      <xdr:rowOff>136829</xdr:rowOff>
    </xdr:from>
    <xdr:to>
      <xdr:col>22</xdr:col>
      <xdr:colOff>578984</xdr:colOff>
      <xdr:row>34</xdr:row>
      <xdr:rowOff>30276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data1.csb.gov.lv/pxweb/lv/ekfin/ekfin__ikp__IKP__isterm/IK10_120c.px" TargetMode="External"/><Relationship Id="rId7" Type="http://schemas.openxmlformats.org/officeDocument/2006/relationships/hyperlink" Target="https://data.csb.gov.lv/pxweb/lv/ekfin/ekfin__PCI__isterm/PC011c.px" TargetMode="External"/><Relationship Id="rId2" Type="http://schemas.openxmlformats.org/officeDocument/2006/relationships/hyperlink" Target="https://data1.csb.gov.lv/pxweb/lv/ekfin/ekfin__PCI__isterm/PC011c.px" TargetMode="External"/><Relationship Id="rId1" Type="http://schemas.openxmlformats.org/officeDocument/2006/relationships/hyperlink" Target="https://data1.csb.gov.lv/pxweb/lv/ekfin/ekfin__ikp__IKP__isterm/IK10_010c.px" TargetMode="External"/><Relationship Id="rId6" Type="http://schemas.openxmlformats.org/officeDocument/2006/relationships/hyperlink" Target="https://fdp.gov.lv/17062020-fdp-viedoklis-par-finansu-ministrijas-makroekonomisko-raditaju-prognozem-2020-gadam-un-2021-2023gadam" TargetMode="External"/><Relationship Id="rId5" Type="http://schemas.openxmlformats.org/officeDocument/2006/relationships/hyperlink" Target="https://data1.csb.gov.lv/pxweb/lv/ekfin/ekfin__ikp__IKP__ikgad/IKG10_100.px" TargetMode="External"/><Relationship Id="rId4" Type="http://schemas.openxmlformats.org/officeDocument/2006/relationships/hyperlink" Target="https://data1.csb.gov.lv/pxweb/lv/ekfin/ekfin__ikp__IKP__ikgad/IKG10_020.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1.csb.gov.lv/pxweb/lv/ekfin/ekfin__ikp__IKP__isterm/IK10_070c.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1.csb.gov.lv/pxweb/lv/atirdz/atirdz__atirdz__isterm/AT020c.px" TargetMode="External"/><Relationship Id="rId2" Type="http://schemas.openxmlformats.org/officeDocument/2006/relationships/hyperlink" Target="https://data1.csb.gov.lv/pxweb/lv/atirdz/atirdz__atirdz__isterm/AT020c.px" TargetMode="External"/><Relationship Id="rId1" Type="http://schemas.openxmlformats.org/officeDocument/2006/relationships/hyperlink" Target="http://data.csb.gov.lv/pxweb/lv/ekfin/ekfin__ikp__IKP__isterm/IK10_070c.px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1"/>
  <sheetViews>
    <sheetView showGridLines="0" tabSelected="1" zoomScale="50" zoomScaleNormal="50" workbookViewId="0">
      <selection activeCell="AB20" sqref="AB20"/>
    </sheetView>
  </sheetViews>
  <sheetFormatPr defaultColWidth="0" defaultRowHeight="13" zeroHeight="1" x14ac:dyDescent="0.6"/>
  <cols>
    <col min="1" max="1" width="34.1328125" style="118" customWidth="1"/>
    <col min="2" max="5" width="9.86328125" style="119" customWidth="1"/>
    <col min="6" max="6" width="10" style="119" customWidth="1"/>
    <col min="7" max="19" width="9.1328125" style="2" customWidth="1"/>
    <col min="20" max="20" width="9.86328125" style="2" customWidth="1"/>
    <col min="21" max="21" width="9.1328125" style="2" customWidth="1"/>
    <col min="22" max="25" width="9.7265625" style="2" customWidth="1"/>
    <col min="26" max="26" width="9.54296875" style="2" customWidth="1"/>
    <col min="27" max="30" width="9.1328125" style="2" customWidth="1"/>
    <col min="31" max="31" width="14.40625" style="10" hidden="1" customWidth="1"/>
    <col min="32" max="33" width="13.26953125" style="10" hidden="1" customWidth="1"/>
    <col min="34" max="16384" width="9.1328125" style="10" hidden="1"/>
  </cols>
  <sheetData>
    <row r="1" spans="1:32" ht="14.45" customHeight="1" x14ac:dyDescent="0.6">
      <c r="A1" s="158" t="s">
        <v>0</v>
      </c>
      <c r="B1" s="160" t="s">
        <v>1</v>
      </c>
      <c r="C1" s="161"/>
      <c r="D1" s="161"/>
      <c r="E1" s="161"/>
      <c r="F1" s="156">
        <v>2016</v>
      </c>
      <c r="G1" s="160" t="s">
        <v>2</v>
      </c>
      <c r="H1" s="161"/>
      <c r="I1" s="161"/>
      <c r="J1" s="161"/>
      <c r="K1" s="156">
        <v>2017</v>
      </c>
      <c r="L1" s="153" t="s">
        <v>3</v>
      </c>
      <c r="M1" s="154"/>
      <c r="N1" s="154"/>
      <c r="O1" s="155"/>
      <c r="P1" s="156">
        <v>2018</v>
      </c>
      <c r="Q1" s="162" t="s">
        <v>112</v>
      </c>
      <c r="R1" s="163"/>
      <c r="S1" s="163"/>
      <c r="T1" s="96"/>
      <c r="U1" s="156">
        <v>2019</v>
      </c>
      <c r="V1" s="162" t="s">
        <v>113</v>
      </c>
      <c r="W1" s="163"/>
      <c r="X1" s="163"/>
      <c r="Y1" s="96"/>
      <c r="Z1" s="156">
        <v>2020</v>
      </c>
      <c r="AA1" s="151" t="s">
        <v>111</v>
      </c>
      <c r="AB1" s="152"/>
      <c r="AC1" s="152"/>
      <c r="AD1" s="152"/>
    </row>
    <row r="2" spans="1:32" ht="18.75" customHeight="1" x14ac:dyDescent="0.6">
      <c r="A2" s="159"/>
      <c r="B2" s="1" t="s">
        <v>4</v>
      </c>
      <c r="C2" s="1" t="s">
        <v>5</v>
      </c>
      <c r="D2" s="1" t="s">
        <v>6</v>
      </c>
      <c r="E2" s="1" t="s">
        <v>7</v>
      </c>
      <c r="F2" s="157"/>
      <c r="G2" s="16" t="s">
        <v>4</v>
      </c>
      <c r="H2" s="16" t="s">
        <v>5</v>
      </c>
      <c r="I2" s="16" t="s">
        <v>6</v>
      </c>
      <c r="J2" s="16" t="s">
        <v>7</v>
      </c>
      <c r="K2" s="157"/>
      <c r="L2" s="16" t="s">
        <v>4</v>
      </c>
      <c r="M2" s="16" t="s">
        <v>5</v>
      </c>
      <c r="N2" s="16" t="s">
        <v>6</v>
      </c>
      <c r="O2" s="16" t="s">
        <v>7</v>
      </c>
      <c r="P2" s="157"/>
      <c r="Q2" s="16" t="s">
        <v>4</v>
      </c>
      <c r="R2" s="16" t="s">
        <v>5</v>
      </c>
      <c r="S2" s="16" t="s">
        <v>6</v>
      </c>
      <c r="T2" s="16" t="s">
        <v>7</v>
      </c>
      <c r="U2" s="157"/>
      <c r="V2" s="16" t="s">
        <v>4</v>
      </c>
      <c r="W2" s="16" t="s">
        <v>5</v>
      </c>
      <c r="X2" s="16" t="s">
        <v>6</v>
      </c>
      <c r="Y2" s="16" t="s">
        <v>7</v>
      </c>
      <c r="Z2" s="157"/>
      <c r="AA2" s="56">
        <v>2020</v>
      </c>
      <c r="AB2" s="56">
        <v>2021</v>
      </c>
      <c r="AC2" s="56">
        <v>2022</v>
      </c>
      <c r="AD2" s="56">
        <v>2023</v>
      </c>
    </row>
    <row r="3" spans="1:32" x14ac:dyDescent="0.6">
      <c r="A3" s="17" t="s">
        <v>8</v>
      </c>
      <c r="B3" s="17">
        <f t="shared" ref="B3:E4" si="0">F10/B10-1</f>
        <v>3.7385729281548263E-2</v>
      </c>
      <c r="C3" s="17">
        <f t="shared" si="0"/>
        <v>1.6258672179133349E-2</v>
      </c>
      <c r="D3" s="17">
        <f t="shared" si="0"/>
        <v>1.0353563736946514E-2</v>
      </c>
      <c r="E3" s="17">
        <f t="shared" si="0"/>
        <v>2.3845519816257932E-2</v>
      </c>
      <c r="F3" s="18">
        <f>H14/G14-1</f>
        <v>2.3729241275495028E-2</v>
      </c>
      <c r="G3" s="64">
        <f t="shared" ref="G3:J4" si="1">J10/F10-1</f>
        <v>2.0452867766297622E-2</v>
      </c>
      <c r="H3" s="17">
        <f t="shared" si="1"/>
        <v>3.615759725590717E-2</v>
      </c>
      <c r="I3" s="17">
        <f t="shared" si="1"/>
        <v>3.9569552725091883E-2</v>
      </c>
      <c r="J3" s="17">
        <f t="shared" si="1"/>
        <v>3.2907857651099492E-2</v>
      </c>
      <c r="K3" s="18">
        <f>I14/H14-1</f>
        <v>3.2507202900895038E-2</v>
      </c>
      <c r="L3" s="17">
        <f t="shared" ref="L3:N4" si="2">N10/J10-1</f>
        <v>2.9761960453362324E-2</v>
      </c>
      <c r="M3" s="17">
        <f t="shared" si="2"/>
        <v>3.8926144611713287E-2</v>
      </c>
      <c r="N3" s="17">
        <f t="shared" si="2"/>
        <v>4.7741998770590932E-2</v>
      </c>
      <c r="O3" s="19">
        <f>Q10/M10-1</f>
        <v>5.1591083132916271E-2</v>
      </c>
      <c r="P3" s="18">
        <f>J14/I14-1</f>
        <v>4.0243110445498331E-2</v>
      </c>
      <c r="Q3" s="64">
        <f t="shared" ref="Q3:T4" si="3">R10/N10-1</f>
        <v>3.5941883876782654E-2</v>
      </c>
      <c r="R3" s="17">
        <f t="shared" si="3"/>
        <v>2.4329245842638292E-2</v>
      </c>
      <c r="S3" s="17">
        <f t="shared" si="3"/>
        <v>1.5293386156386202E-2</v>
      </c>
      <c r="T3" s="17">
        <f t="shared" si="3"/>
        <v>6.4867590720836255E-3</v>
      </c>
      <c r="U3" s="18">
        <f>K14/J14-1</f>
        <v>2.0271132197451136E-2</v>
      </c>
      <c r="V3" s="64">
        <f t="shared" ref="V3:Y4" si="4">V10/R10-1</f>
        <v>-1.1631909803912932E-2</v>
      </c>
      <c r="W3" s="64">
        <f t="shared" si="4"/>
        <v>-8.6149556436598163E-2</v>
      </c>
      <c r="X3" s="64">
        <f t="shared" si="4"/>
        <v>-2.8290284325082959E-2</v>
      </c>
      <c r="Y3" s="64">
        <f t="shared" si="4"/>
        <v>-1.8269221878568498E-2</v>
      </c>
      <c r="Z3" s="18">
        <f>L14/K14-1</f>
        <v>-3.6236839156903233E-2</v>
      </c>
      <c r="AA3" s="64">
        <v>-7.0000000000000007E-2</v>
      </c>
      <c r="AB3" s="67">
        <v>5.0999999999999997E-2</v>
      </c>
      <c r="AC3" s="67">
        <v>3.1E-2</v>
      </c>
      <c r="AD3" s="67">
        <v>3.1E-2</v>
      </c>
    </row>
    <row r="4" spans="1:32" x14ac:dyDescent="0.6">
      <c r="A4" s="21" t="s">
        <v>9</v>
      </c>
      <c r="B4" s="21">
        <f t="shared" si="0"/>
        <v>3.8412378981760309E-2</v>
      </c>
      <c r="C4" s="21">
        <f t="shared" si="0"/>
        <v>1.9128589721567169E-2</v>
      </c>
      <c r="D4" s="21">
        <f t="shared" si="0"/>
        <v>1.8293306740378101E-2</v>
      </c>
      <c r="E4" s="21">
        <f t="shared" si="0"/>
        <v>4.6161249003398019E-2</v>
      </c>
      <c r="F4" s="22">
        <f>H15/G15-1</f>
        <v>3.2548103532780814E-2</v>
      </c>
      <c r="G4" s="21">
        <f t="shared" si="1"/>
        <v>4.5509226795699131E-2</v>
      </c>
      <c r="H4" s="21">
        <f t="shared" si="1"/>
        <v>6.6670114311781381E-2</v>
      </c>
      <c r="I4" s="21">
        <f t="shared" si="1"/>
        <v>7.4596513491174132E-2</v>
      </c>
      <c r="J4" s="21">
        <f t="shared" si="1"/>
        <v>6.2234314365717136E-2</v>
      </c>
      <c r="K4" s="22">
        <f>I15/H15-1</f>
        <v>6.3168722689584511E-2</v>
      </c>
      <c r="L4" s="21">
        <f t="shared" si="2"/>
        <v>7.0284138357223247E-2</v>
      </c>
      <c r="M4" s="21">
        <f t="shared" si="2"/>
        <v>7.9113772519603831E-2</v>
      </c>
      <c r="N4" s="21">
        <f t="shared" si="2"/>
        <v>8.695522660541144E-2</v>
      </c>
      <c r="O4" s="23">
        <f>Q11/M11-1</f>
        <v>9.2417307690907169E-2</v>
      </c>
      <c r="P4" s="22">
        <f>J15/I15-1</f>
        <v>8.0863903681682503E-2</v>
      </c>
      <c r="Q4" s="68">
        <f t="shared" si="3"/>
        <v>7.2449755426895024E-2</v>
      </c>
      <c r="R4" s="21">
        <f t="shared" si="3"/>
        <v>5.2501896610561705E-2</v>
      </c>
      <c r="S4" s="21">
        <f t="shared" si="3"/>
        <v>3.6459586148287704E-2</v>
      </c>
      <c r="T4" s="21">
        <f t="shared" si="3"/>
        <v>1.9245786180359437E-2</v>
      </c>
      <c r="U4" s="22">
        <f>K15/J15-1</f>
        <v>4.3867111235572187E-2</v>
      </c>
      <c r="V4" s="68">
        <f t="shared" si="4"/>
        <v>-1.1683616893113369E-3</v>
      </c>
      <c r="W4" s="68">
        <f t="shared" si="4"/>
        <v>-9.4607247875508449E-2</v>
      </c>
      <c r="X4" s="68">
        <f t="shared" si="4"/>
        <v>-3.0606150210461425E-2</v>
      </c>
      <c r="Y4" s="68">
        <f t="shared" si="4"/>
        <v>-1.446280451210824E-2</v>
      </c>
      <c r="Z4" s="22">
        <f>L15/K15-1</f>
        <v>-3.5729798995678519E-2</v>
      </c>
      <c r="AA4" s="69">
        <v>-7.3999999999999996E-2</v>
      </c>
      <c r="AB4" s="68">
        <v>6.5000000000000002E-2</v>
      </c>
      <c r="AC4" s="68">
        <v>5.2999999999999999E-2</v>
      </c>
      <c r="AD4" s="68">
        <v>5.1999999999999998E-2</v>
      </c>
    </row>
    <row r="5" spans="1:32" x14ac:dyDescent="0.6">
      <c r="A5" s="21" t="s">
        <v>10</v>
      </c>
      <c r="B5" s="21">
        <f>F18/B18-1</f>
        <v>-4.4487662574449471E-3</v>
      </c>
      <c r="C5" s="21">
        <f>G18/C18-1</f>
        <v>-6.9832602916876096E-3</v>
      </c>
      <c r="D5" s="21">
        <f>H18/D18-1</f>
        <v>2.2383204342633078E-3</v>
      </c>
      <c r="E5" s="21">
        <f>I18/E18-1</f>
        <v>1.4938501387424141E-2</v>
      </c>
      <c r="F5" s="25">
        <f>H21</f>
        <v>1.4064476304020967E-3</v>
      </c>
      <c r="G5" s="21">
        <f>J18/F18-1</f>
        <v>3.1847040437585461E-2</v>
      </c>
      <c r="H5" s="21">
        <f>K18/G18-1</f>
        <v>3.0951106223501945E-2</v>
      </c>
      <c r="I5" s="21">
        <f>L18/H18-1</f>
        <v>2.8858777535013536E-2</v>
      </c>
      <c r="J5" s="23">
        <f>M18/I18-1</f>
        <v>2.5611560394731336E-2</v>
      </c>
      <c r="K5" s="25">
        <f>I21</f>
        <v>2.930294902925823E-2</v>
      </c>
      <c r="L5" s="21">
        <f>N18/J18-1</f>
        <v>1.9916603953976209E-2</v>
      </c>
      <c r="M5" s="21">
        <f>O18/K18-1</f>
        <v>2.3523467325398562E-2</v>
      </c>
      <c r="N5" s="21">
        <f>P18/L18-1</f>
        <v>2.8878027649075433E-2</v>
      </c>
      <c r="O5" s="23">
        <f>Q18/M18-1</f>
        <v>2.9010270774976643E-2</v>
      </c>
      <c r="P5" s="25">
        <f>J21</f>
        <v>2.5344028482822356E-2</v>
      </c>
      <c r="Q5" s="69">
        <f>R18/N18-1</f>
        <v>2.9017722482354014E-2</v>
      </c>
      <c r="R5" s="21">
        <f>S18/O18-1</f>
        <v>3.2750991900243109E-2</v>
      </c>
      <c r="S5" s="21">
        <f>T18/P18-1</f>
        <v>2.8639552604240448E-2</v>
      </c>
      <c r="T5" s="21">
        <f>U18/Q18-1</f>
        <v>2.2112932935294483E-2</v>
      </c>
      <c r="U5" s="25">
        <f>K21</f>
        <v>2.811549455784812E-2</v>
      </c>
      <c r="V5" s="69">
        <f>V18/R18-1</f>
        <v>1.9414454636469403E-2</v>
      </c>
      <c r="W5" s="69">
        <f>W18/S18-1</f>
        <v>-4.2356940208996274E-3</v>
      </c>
      <c r="X5" s="69">
        <f>X18/T18-1</f>
        <v>4.4490516846185102E-6</v>
      </c>
      <c r="Y5" s="69">
        <f>Y18/U18-1</f>
        <v>-6.1432477539858921E-3</v>
      </c>
      <c r="Z5" s="25">
        <f>L21</f>
        <v>2.1888443570143856E-3</v>
      </c>
      <c r="AA5" s="69">
        <v>2E-3</v>
      </c>
      <c r="AB5" s="68">
        <v>1.2E-2</v>
      </c>
      <c r="AC5" s="68">
        <v>0.02</v>
      </c>
      <c r="AD5" s="68">
        <v>0.02</v>
      </c>
    </row>
    <row r="6" spans="1:32" x14ac:dyDescent="0.6">
      <c r="A6" s="27" t="s">
        <v>11</v>
      </c>
      <c r="B6" s="27">
        <f>F25-1</f>
        <v>2.0000000000000018E-3</v>
      </c>
      <c r="C6" s="27">
        <f>G25-1</f>
        <v>2.9999999999998916E-3</v>
      </c>
      <c r="D6" s="27">
        <f>H25-1</f>
        <v>6.9999999999998952E-3</v>
      </c>
      <c r="E6" s="27">
        <f>I25-1</f>
        <v>2.0999999999999908E-2</v>
      </c>
      <c r="F6" s="28">
        <f>H28-1</f>
        <v>8.999999999999897E-3</v>
      </c>
      <c r="G6" s="26">
        <f>J25-1</f>
        <v>2.200000000000002E-2</v>
      </c>
      <c r="H6" s="26">
        <f>K25-1</f>
        <v>3.2000000000000028E-2</v>
      </c>
      <c r="I6" s="26">
        <f>L25-1</f>
        <v>3.499999999999992E-2</v>
      </c>
      <c r="J6" s="26">
        <f>M25-1</f>
        <v>2.8000000000000025E-2</v>
      </c>
      <c r="K6" s="28">
        <f>I28-1</f>
        <v>3.0000000000000027E-2</v>
      </c>
      <c r="L6" s="26">
        <f>N25-1</f>
        <v>3.6999999999999922E-2</v>
      </c>
      <c r="M6" s="26">
        <f>O25-1</f>
        <v>3.8000000000000034E-2</v>
      </c>
      <c r="N6" s="26">
        <f>P25-1</f>
        <v>4.0999999999999925E-2</v>
      </c>
      <c r="O6" s="27">
        <f>Q25-1</f>
        <v>4.0000000000000036E-2</v>
      </c>
      <c r="P6" s="29">
        <f>J28-1</f>
        <v>3.8999999999999924E-2</v>
      </c>
      <c r="Q6" s="70">
        <f>R25-1</f>
        <v>3.400000000000003E-2</v>
      </c>
      <c r="R6" s="26">
        <f>S25-1</f>
        <v>2.6999999999999913E-2</v>
      </c>
      <c r="S6" s="26">
        <f>T25-1</f>
        <v>2.0999999999999908E-2</v>
      </c>
      <c r="T6" s="26">
        <f>U25-1</f>
        <v>1.2999999999999901E-2</v>
      </c>
      <c r="U6" s="29">
        <f>K28-1</f>
        <v>2.2999999999999909E-2</v>
      </c>
      <c r="V6" s="70">
        <f>V25-1</f>
        <v>1.0999999999999899E-2</v>
      </c>
      <c r="W6" s="70">
        <f>W25-1</f>
        <v>-1.0000000000000009E-2</v>
      </c>
      <c r="X6" s="70">
        <f>X25-1</f>
        <v>-2.0000000000000018E-3</v>
      </c>
      <c r="Y6" s="70">
        <f>Y25-1</f>
        <v>2.9999999999998916E-3</v>
      </c>
      <c r="Z6" s="29">
        <f>L28-1</f>
        <v>9.9999999999988987E-4</v>
      </c>
      <c r="AA6" s="71">
        <v>-5.0000000000000001E-3</v>
      </c>
      <c r="AB6" s="70">
        <v>1.2999999999999999E-2</v>
      </c>
      <c r="AC6" s="70">
        <v>0.02</v>
      </c>
      <c r="AD6" s="70">
        <v>0.02</v>
      </c>
    </row>
    <row r="7" spans="1:32" x14ac:dyDescent="0.6">
      <c r="A7" s="74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117"/>
      <c r="R7" s="117"/>
      <c r="S7" s="117"/>
      <c r="T7" s="117"/>
      <c r="U7" s="75"/>
      <c r="Z7" s="117"/>
      <c r="AA7" s="75"/>
      <c r="AB7" s="75"/>
      <c r="AC7" s="75"/>
      <c r="AD7" s="75"/>
    </row>
    <row r="8" spans="1:32" x14ac:dyDescent="0.6">
      <c r="A8" s="103" t="s">
        <v>12</v>
      </c>
      <c r="B8" s="76"/>
      <c r="C8" s="76"/>
      <c r="D8" s="77"/>
      <c r="E8" s="77"/>
      <c r="F8" s="77"/>
      <c r="G8" s="77"/>
      <c r="H8" s="77"/>
      <c r="I8" s="77"/>
      <c r="J8" s="76"/>
      <c r="K8" s="76"/>
      <c r="L8" s="76"/>
      <c r="M8" s="76"/>
      <c r="N8" s="76"/>
      <c r="O8" s="76"/>
      <c r="P8" s="75"/>
      <c r="Q8" s="75"/>
      <c r="R8" s="75"/>
      <c r="S8" s="75"/>
      <c r="T8" s="75"/>
      <c r="U8" s="75"/>
      <c r="V8" s="75"/>
      <c r="W8" s="75"/>
      <c r="X8" s="75"/>
      <c r="Y8" s="78"/>
      <c r="Z8" s="75"/>
      <c r="AB8" s="75"/>
      <c r="AC8" s="85"/>
      <c r="AD8" s="75"/>
    </row>
    <row r="9" spans="1:32" ht="12.95" customHeight="1" x14ac:dyDescent="0.6">
      <c r="A9" s="79" t="s">
        <v>13</v>
      </c>
      <c r="B9" s="80" t="s">
        <v>14</v>
      </c>
      <c r="C9" s="80" t="s">
        <v>15</v>
      </c>
      <c r="D9" s="80" t="s">
        <v>16</v>
      </c>
      <c r="E9" s="80" t="s">
        <v>17</v>
      </c>
      <c r="F9" s="80" t="s">
        <v>18</v>
      </c>
      <c r="G9" s="80" t="s">
        <v>19</v>
      </c>
      <c r="H9" s="80" t="s">
        <v>20</v>
      </c>
      <c r="I9" s="80" t="s">
        <v>21</v>
      </c>
      <c r="J9" s="80" t="s">
        <v>22</v>
      </c>
      <c r="K9" s="80" t="s">
        <v>23</v>
      </c>
      <c r="L9" s="80" t="s">
        <v>24</v>
      </c>
      <c r="M9" s="80" t="s">
        <v>25</v>
      </c>
      <c r="N9" s="80" t="s">
        <v>26</v>
      </c>
      <c r="O9" s="80" t="s">
        <v>27</v>
      </c>
      <c r="P9" s="80" t="s">
        <v>28</v>
      </c>
      <c r="Q9" s="80" t="s">
        <v>29</v>
      </c>
      <c r="R9" s="57" t="s">
        <v>30</v>
      </c>
      <c r="S9" s="57" t="s">
        <v>31</v>
      </c>
      <c r="T9" s="57" t="s">
        <v>32</v>
      </c>
      <c r="U9" s="57" t="s">
        <v>106</v>
      </c>
      <c r="V9" s="57" t="s">
        <v>114</v>
      </c>
      <c r="W9" s="57" t="s">
        <v>118</v>
      </c>
      <c r="X9" s="57" t="s">
        <v>119</v>
      </c>
      <c r="Y9" s="57" t="s">
        <v>121</v>
      </c>
      <c r="AC9" s="100"/>
      <c r="AD9" s="74"/>
    </row>
    <row r="10" spans="1:32" ht="14.75" x14ac:dyDescent="0.75">
      <c r="A10" s="82" t="s">
        <v>33</v>
      </c>
      <c r="B10" s="110">
        <v>6057873</v>
      </c>
      <c r="C10" s="110">
        <v>6142199</v>
      </c>
      <c r="D10" s="110">
        <v>6192264</v>
      </c>
      <c r="E10" s="110">
        <v>6183887</v>
      </c>
      <c r="F10" s="110">
        <v>6284351</v>
      </c>
      <c r="G10" s="105">
        <v>6242063</v>
      </c>
      <c r="H10" s="105">
        <v>6256376</v>
      </c>
      <c r="I10" s="105">
        <v>6331345</v>
      </c>
      <c r="J10" s="105">
        <v>6412884</v>
      </c>
      <c r="K10" s="105">
        <v>6467761</v>
      </c>
      <c r="L10" s="105">
        <v>6503938</v>
      </c>
      <c r="M10" s="106">
        <v>6539696</v>
      </c>
      <c r="N10" s="106">
        <v>6603744</v>
      </c>
      <c r="O10" s="106">
        <v>6719526</v>
      </c>
      <c r="P10" s="107">
        <v>6814449</v>
      </c>
      <c r="Q10" s="107">
        <v>6877086</v>
      </c>
      <c r="R10" s="108">
        <v>6841095</v>
      </c>
      <c r="S10" s="108">
        <v>6883007</v>
      </c>
      <c r="T10" s="109">
        <v>6918665</v>
      </c>
      <c r="U10" s="108">
        <v>6921696</v>
      </c>
      <c r="V10" s="108">
        <v>6761520</v>
      </c>
      <c r="W10" s="108">
        <v>6290039</v>
      </c>
      <c r="X10" s="108">
        <v>6722934</v>
      </c>
      <c r="Y10" s="108">
        <v>6795242</v>
      </c>
      <c r="AC10" s="100"/>
      <c r="AD10" s="74"/>
    </row>
    <row r="11" spans="1:32" ht="14.75" x14ac:dyDescent="0.75">
      <c r="A11" s="82" t="s">
        <v>34</v>
      </c>
      <c r="B11" s="104">
        <v>6045473</v>
      </c>
      <c r="C11" s="104">
        <v>6147552</v>
      </c>
      <c r="D11" s="104">
        <v>6197130</v>
      </c>
      <c r="E11" s="104">
        <v>6178494</v>
      </c>
      <c r="F11" s="104">
        <v>6277694</v>
      </c>
      <c r="G11" s="105">
        <v>6265146</v>
      </c>
      <c r="H11" s="105">
        <v>6310496</v>
      </c>
      <c r="I11" s="105">
        <v>6463701</v>
      </c>
      <c r="J11" s="105">
        <v>6563387</v>
      </c>
      <c r="K11" s="105">
        <v>6682844</v>
      </c>
      <c r="L11" s="105">
        <v>6781237</v>
      </c>
      <c r="M11" s="106">
        <v>6865965</v>
      </c>
      <c r="N11" s="106">
        <v>7024689</v>
      </c>
      <c r="O11" s="106">
        <v>7211549</v>
      </c>
      <c r="P11" s="107">
        <v>7370901</v>
      </c>
      <c r="Q11" s="107">
        <v>7500499</v>
      </c>
      <c r="R11" s="108">
        <v>7533626</v>
      </c>
      <c r="S11" s="108">
        <v>7590169</v>
      </c>
      <c r="T11" s="109">
        <v>7639641</v>
      </c>
      <c r="U11" s="108">
        <v>7644852</v>
      </c>
      <c r="V11" s="108">
        <v>7524824</v>
      </c>
      <c r="W11" s="108">
        <v>6872084</v>
      </c>
      <c r="X11" s="108">
        <v>7405821</v>
      </c>
      <c r="Y11" s="108">
        <v>7534286</v>
      </c>
      <c r="AC11" s="100"/>
      <c r="AD11" s="74"/>
    </row>
    <row r="12" spans="1:32" ht="14.75" x14ac:dyDescent="0.75">
      <c r="A12" s="137" t="s">
        <v>35</v>
      </c>
      <c r="B12" s="140"/>
      <c r="C12" s="92"/>
      <c r="D12" s="92"/>
      <c r="E12" s="92"/>
      <c r="F12" s="92"/>
      <c r="G12" s="92"/>
      <c r="H12" s="92"/>
      <c r="I12" s="86"/>
      <c r="J12" s="86"/>
      <c r="K12" s="86"/>
      <c r="L12" s="86"/>
      <c r="M12" s="86"/>
      <c r="N12" s="86"/>
      <c r="O12" s="86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74"/>
      <c r="AB12" s="81"/>
      <c r="AC12" s="100"/>
      <c r="AD12" s="74"/>
    </row>
    <row r="13" spans="1:32" x14ac:dyDescent="0.6">
      <c r="A13" s="79" t="s">
        <v>36</v>
      </c>
      <c r="B13" s="75"/>
      <c r="C13" s="75"/>
      <c r="D13" s="75"/>
      <c r="E13" s="75"/>
      <c r="F13" s="86"/>
      <c r="G13" s="80">
        <v>2015</v>
      </c>
      <c r="H13" s="80">
        <v>2016</v>
      </c>
      <c r="I13" s="80">
        <v>2017</v>
      </c>
      <c r="J13" s="80">
        <v>2018</v>
      </c>
      <c r="K13" s="80">
        <v>2019</v>
      </c>
      <c r="L13" s="80">
        <v>2020</v>
      </c>
      <c r="M13" s="86"/>
      <c r="N13" s="86"/>
      <c r="O13" s="86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</row>
    <row r="14" spans="1:32" ht="14.75" x14ac:dyDescent="0.75">
      <c r="A14" s="82" t="s">
        <v>33</v>
      </c>
      <c r="B14" s="85"/>
      <c r="C14" s="85"/>
      <c r="D14" s="85"/>
      <c r="E14" s="85"/>
      <c r="F14" s="84"/>
      <c r="G14" s="105">
        <v>24560878</v>
      </c>
      <c r="H14" s="105">
        <v>25143689</v>
      </c>
      <c r="I14" s="106">
        <v>25961040</v>
      </c>
      <c r="J14" s="105">
        <v>27005793</v>
      </c>
      <c r="K14" s="105">
        <v>27553231</v>
      </c>
      <c r="L14" s="105">
        <v>26554789</v>
      </c>
      <c r="M14" s="86"/>
      <c r="N14" s="86"/>
      <c r="O14" s="86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5"/>
      <c r="AC14" s="88"/>
      <c r="AD14" s="88"/>
      <c r="AE14" s="15"/>
      <c r="AF14" s="15"/>
    </row>
    <row r="15" spans="1:32" x14ac:dyDescent="0.6">
      <c r="A15" s="82" t="s">
        <v>34</v>
      </c>
      <c r="B15" s="85"/>
      <c r="C15" s="85"/>
      <c r="D15" s="85"/>
      <c r="E15" s="85"/>
      <c r="F15" s="66"/>
      <c r="G15" s="105">
        <v>24560878</v>
      </c>
      <c r="H15" s="105">
        <v>25360288</v>
      </c>
      <c r="I15" s="106">
        <v>26962265</v>
      </c>
      <c r="J15" s="105">
        <v>29142539</v>
      </c>
      <c r="K15" s="105">
        <v>30420938</v>
      </c>
      <c r="L15" s="105">
        <v>29334004</v>
      </c>
      <c r="M15" s="86"/>
      <c r="N15" s="86"/>
      <c r="O15" s="86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</row>
    <row r="16" spans="1:32" ht="14.75" x14ac:dyDescent="0.75">
      <c r="A16" s="137" t="s">
        <v>37</v>
      </c>
      <c r="B16" s="92"/>
      <c r="C16" s="92"/>
      <c r="D16" s="92"/>
      <c r="E16" s="92"/>
      <c r="F16" s="92"/>
      <c r="G16" s="92"/>
      <c r="H16" s="66"/>
      <c r="I16" s="66"/>
      <c r="J16" s="86"/>
      <c r="K16" s="86"/>
      <c r="L16" s="86"/>
      <c r="M16" s="86"/>
      <c r="N16" s="86"/>
      <c r="O16" s="86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</row>
    <row r="17" spans="1:30" x14ac:dyDescent="0.6">
      <c r="A17" s="79" t="s">
        <v>38</v>
      </c>
      <c r="B17" s="80" t="s">
        <v>14</v>
      </c>
      <c r="C17" s="80" t="s">
        <v>15</v>
      </c>
      <c r="D17" s="80" t="s">
        <v>16</v>
      </c>
      <c r="E17" s="80" t="s">
        <v>17</v>
      </c>
      <c r="F17" s="80" t="s">
        <v>18</v>
      </c>
      <c r="G17" s="80" t="s">
        <v>19</v>
      </c>
      <c r="H17" s="80" t="s">
        <v>20</v>
      </c>
      <c r="I17" s="80" t="s">
        <v>21</v>
      </c>
      <c r="J17" s="80" t="s">
        <v>22</v>
      </c>
      <c r="K17" s="80" t="s">
        <v>23</v>
      </c>
      <c r="L17" s="80" t="s">
        <v>24</v>
      </c>
      <c r="M17" s="80" t="s">
        <v>25</v>
      </c>
      <c r="N17" s="80" t="s">
        <v>26</v>
      </c>
      <c r="O17" s="80" t="s">
        <v>27</v>
      </c>
      <c r="P17" s="80" t="s">
        <v>28</v>
      </c>
      <c r="Q17" s="80" t="s">
        <v>29</v>
      </c>
      <c r="R17" s="57" t="s">
        <v>30</v>
      </c>
      <c r="S17" s="57" t="s">
        <v>31</v>
      </c>
      <c r="T17" s="57" t="s">
        <v>32</v>
      </c>
      <c r="U17" s="57" t="s">
        <v>106</v>
      </c>
      <c r="V17" s="57" t="s">
        <v>114</v>
      </c>
      <c r="W17" s="57" t="s">
        <v>118</v>
      </c>
      <c r="X17" s="57" t="s">
        <v>119</v>
      </c>
      <c r="Y17" s="57" t="s">
        <v>121</v>
      </c>
      <c r="AC17" s="74"/>
      <c r="AD17" s="74"/>
    </row>
    <row r="18" spans="1:30" ht="12.95" customHeight="1" x14ac:dyDescent="0.75">
      <c r="A18" s="89" t="s">
        <v>39</v>
      </c>
      <c r="B18" s="109">
        <v>20567.5</v>
      </c>
      <c r="C18" s="108">
        <v>20878.5</v>
      </c>
      <c r="D18" s="108">
        <v>20595.8</v>
      </c>
      <c r="E18" s="108">
        <v>20577.7</v>
      </c>
      <c r="F18" s="109">
        <v>20476</v>
      </c>
      <c r="G18" s="108">
        <v>20732.7</v>
      </c>
      <c r="H18" s="108">
        <v>20641.900000000001</v>
      </c>
      <c r="I18" s="108">
        <v>20885.099999999999</v>
      </c>
      <c r="J18" s="109">
        <v>21128.1</v>
      </c>
      <c r="K18" s="108">
        <v>21374.400000000001</v>
      </c>
      <c r="L18" s="108">
        <v>21237.599999999999</v>
      </c>
      <c r="M18" s="108">
        <v>21420</v>
      </c>
      <c r="N18" s="109">
        <v>21548.9</v>
      </c>
      <c r="O18" s="108">
        <v>21877.200000000001</v>
      </c>
      <c r="P18" s="108">
        <v>21850.9</v>
      </c>
      <c r="Q18" s="108">
        <v>22041.4</v>
      </c>
      <c r="R18" s="109">
        <v>22174.2</v>
      </c>
      <c r="S18" s="108">
        <v>22593.7</v>
      </c>
      <c r="T18" s="108">
        <v>22476.7</v>
      </c>
      <c r="U18" s="108">
        <v>22528.799999999999</v>
      </c>
      <c r="V18" s="109">
        <v>22604.7</v>
      </c>
      <c r="W18" s="108">
        <v>22498</v>
      </c>
      <c r="X18" s="108">
        <v>22476.799999999999</v>
      </c>
      <c r="Y18" s="108">
        <v>22390.400000000001</v>
      </c>
      <c r="AC18" s="86"/>
      <c r="AD18" s="74"/>
    </row>
    <row r="19" spans="1:30" ht="14.75" x14ac:dyDescent="0.75">
      <c r="A19" s="137" t="s">
        <v>40</v>
      </c>
      <c r="B19" s="92"/>
      <c r="C19" s="92"/>
      <c r="D19" s="92"/>
      <c r="E19" s="92"/>
      <c r="F19" s="92"/>
      <c r="G19" s="92"/>
      <c r="H19" s="92"/>
      <c r="I19" s="86"/>
      <c r="J19" s="86"/>
      <c r="K19" s="86"/>
      <c r="L19" s="66"/>
      <c r="M19" s="86"/>
      <c r="N19" s="86"/>
      <c r="O19" s="86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90"/>
      <c r="AB19" s="74"/>
      <c r="AC19" s="74"/>
      <c r="AD19" s="74"/>
    </row>
    <row r="20" spans="1:30" x14ac:dyDescent="0.6">
      <c r="A20" s="79" t="s">
        <v>41</v>
      </c>
      <c r="B20" s="75"/>
      <c r="C20" s="75"/>
      <c r="D20" s="75"/>
      <c r="E20" s="75"/>
      <c r="F20" s="86"/>
      <c r="G20" s="80">
        <v>2015</v>
      </c>
      <c r="H20" s="80">
        <v>2016</v>
      </c>
      <c r="I20" s="80">
        <v>2017</v>
      </c>
      <c r="J20" s="80">
        <v>2018</v>
      </c>
      <c r="K20" s="80">
        <v>2019</v>
      </c>
      <c r="L20" s="80">
        <v>2020</v>
      </c>
      <c r="M20" s="86"/>
      <c r="N20" s="86"/>
      <c r="O20" s="86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</row>
    <row r="21" spans="1:30" ht="24.65" customHeight="1" x14ac:dyDescent="0.6">
      <c r="A21" s="82" t="s">
        <v>42</v>
      </c>
      <c r="B21" s="85"/>
      <c r="C21" s="85"/>
      <c r="D21" s="85"/>
      <c r="E21" s="85"/>
      <c r="F21" s="83"/>
      <c r="G21" s="111">
        <v>2E-3</v>
      </c>
      <c r="H21" s="111">
        <f>SUM(F18:I18)/SUM(B18:E18)-1</f>
        <v>1.4064476304020967E-3</v>
      </c>
      <c r="I21" s="111">
        <f>SUM(J18:M18)/SUM(F18:I18)-1</f>
        <v>2.930294902925823E-2</v>
      </c>
      <c r="J21" s="111">
        <f>SUM(N18:Q18)/SUM(J18:M18)-1</f>
        <v>2.5344028482822356E-2</v>
      </c>
      <c r="K21" s="111">
        <f>SUM(R18:U18)/SUM(N18:Q18)-1</f>
        <v>2.811549455784812E-2</v>
      </c>
      <c r="L21" s="111">
        <f>SUM(V18:Y18)/SUM(R18:U18)-1</f>
        <v>2.1888443570143856E-3</v>
      </c>
      <c r="M21" s="66"/>
      <c r="N21" s="66"/>
      <c r="O21" s="86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4"/>
    </row>
    <row r="22" spans="1:30" ht="24.65" customHeight="1" x14ac:dyDescent="0.75">
      <c r="A22" s="136" t="s">
        <v>120</v>
      </c>
      <c r="B22" s="85"/>
      <c r="C22" s="85"/>
      <c r="D22" s="85"/>
      <c r="E22" s="85"/>
      <c r="F22" s="83"/>
      <c r="G22" s="134"/>
      <c r="M22" s="66"/>
      <c r="N22" s="66"/>
      <c r="O22" s="86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</row>
    <row r="23" spans="1:30" ht="14.75" x14ac:dyDescent="0.75">
      <c r="A23" s="137" t="s">
        <v>115</v>
      </c>
      <c r="B23" s="92"/>
      <c r="C23" s="92"/>
      <c r="D23" s="92"/>
      <c r="E23" s="92"/>
      <c r="F23" s="92"/>
      <c r="G23" s="92"/>
      <c r="H23" s="133"/>
      <c r="I23" s="66"/>
      <c r="J23" s="66"/>
      <c r="K23" s="66"/>
      <c r="L23" s="66"/>
      <c r="M23" s="66"/>
      <c r="N23" s="66"/>
      <c r="O23" s="86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</row>
    <row r="24" spans="1:30" x14ac:dyDescent="0.6">
      <c r="A24" s="79" t="s">
        <v>43</v>
      </c>
      <c r="B24" s="80" t="s">
        <v>14</v>
      </c>
      <c r="C24" s="80" t="s">
        <v>15</v>
      </c>
      <c r="D24" s="80" t="s">
        <v>16</v>
      </c>
      <c r="E24" s="80" t="s">
        <v>17</v>
      </c>
      <c r="F24" s="80" t="s">
        <v>18</v>
      </c>
      <c r="G24" s="80" t="s">
        <v>19</v>
      </c>
      <c r="H24" s="80" t="s">
        <v>20</v>
      </c>
      <c r="I24" s="80" t="s">
        <v>21</v>
      </c>
      <c r="J24" s="80" t="s">
        <v>22</v>
      </c>
      <c r="K24" s="80" t="s">
        <v>23</v>
      </c>
      <c r="L24" s="80" t="s">
        <v>24</v>
      </c>
      <c r="M24" s="80" t="s">
        <v>25</v>
      </c>
      <c r="N24" s="80" t="s">
        <v>26</v>
      </c>
      <c r="O24" s="80" t="s">
        <v>27</v>
      </c>
      <c r="P24" s="80" t="s">
        <v>28</v>
      </c>
      <c r="Q24" s="80" t="s">
        <v>29</v>
      </c>
      <c r="R24" s="57" t="s">
        <v>30</v>
      </c>
      <c r="S24" s="57" t="s">
        <v>31</v>
      </c>
      <c r="T24" s="57" t="s">
        <v>32</v>
      </c>
      <c r="U24" s="57" t="s">
        <v>106</v>
      </c>
      <c r="V24" s="57" t="s">
        <v>114</v>
      </c>
      <c r="W24" s="57" t="s">
        <v>118</v>
      </c>
      <c r="X24" s="57" t="s">
        <v>119</v>
      </c>
      <c r="Y24" s="57" t="s">
        <v>121</v>
      </c>
      <c r="AC24" s="74"/>
      <c r="AD24" s="74"/>
    </row>
    <row r="25" spans="1:30" ht="26.75" x14ac:dyDescent="0.75">
      <c r="A25" s="82" t="s">
        <v>44</v>
      </c>
      <c r="B25" s="104">
        <v>1.0009999999999999</v>
      </c>
      <c r="C25" s="104">
        <v>1.0049999999999999</v>
      </c>
      <c r="D25" s="104">
        <v>1.002</v>
      </c>
      <c r="E25" s="104">
        <v>0.99199999999999999</v>
      </c>
      <c r="F25" s="104">
        <v>1.002</v>
      </c>
      <c r="G25" s="104">
        <v>1.0029999999999999</v>
      </c>
      <c r="H25" s="104">
        <v>1.0069999999999999</v>
      </c>
      <c r="I25" s="104">
        <v>1.0209999999999999</v>
      </c>
      <c r="J25" s="104">
        <v>1.022</v>
      </c>
      <c r="K25" s="104">
        <v>1.032</v>
      </c>
      <c r="L25" s="104">
        <v>1.0349999999999999</v>
      </c>
      <c r="M25" s="104">
        <v>1.028</v>
      </c>
      <c r="N25" s="104">
        <v>1.0369999999999999</v>
      </c>
      <c r="O25" s="104">
        <v>1.038</v>
      </c>
      <c r="P25" s="104">
        <v>1.0409999999999999</v>
      </c>
      <c r="Q25" s="104">
        <v>1.04</v>
      </c>
      <c r="R25" s="104">
        <v>1.034</v>
      </c>
      <c r="S25" s="104">
        <v>1.0269999999999999</v>
      </c>
      <c r="T25" s="104">
        <v>1.0209999999999999</v>
      </c>
      <c r="U25" s="104">
        <v>1.0129999999999999</v>
      </c>
      <c r="V25" s="104">
        <v>1.0109999999999999</v>
      </c>
      <c r="W25" s="104">
        <v>0.99</v>
      </c>
      <c r="X25" s="104">
        <v>0.998</v>
      </c>
      <c r="Y25" s="104">
        <v>1.0029999999999999</v>
      </c>
      <c r="AC25" s="74"/>
      <c r="AD25" s="74"/>
    </row>
    <row r="26" spans="1:30" ht="14.75" x14ac:dyDescent="0.75">
      <c r="A26" s="137" t="s">
        <v>45</v>
      </c>
      <c r="B26" s="93"/>
      <c r="C26" s="93"/>
      <c r="D26" s="93"/>
      <c r="E26" s="93"/>
      <c r="F26" s="93"/>
      <c r="G26" s="94"/>
      <c r="H26" s="91"/>
      <c r="I26" s="91"/>
      <c r="J26" s="91"/>
      <c r="K26" s="91"/>
      <c r="L26" s="91"/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0"/>
      <c r="AC26" s="74"/>
      <c r="AD26" s="74"/>
    </row>
    <row r="27" spans="1:30" x14ac:dyDescent="0.6">
      <c r="A27" s="79" t="s">
        <v>46</v>
      </c>
      <c r="B27" s="75"/>
      <c r="C27" s="75"/>
      <c r="D27" s="75"/>
      <c r="E27" s="75"/>
      <c r="F27" s="86"/>
      <c r="G27" s="80">
        <v>2015</v>
      </c>
      <c r="H27" s="80">
        <v>2016</v>
      </c>
      <c r="I27" s="80">
        <v>2017</v>
      </c>
      <c r="J27" s="80">
        <v>2018</v>
      </c>
      <c r="K27" s="80">
        <v>2019</v>
      </c>
      <c r="L27" s="80">
        <v>2020</v>
      </c>
      <c r="M27" s="86"/>
      <c r="N27" s="86"/>
      <c r="O27" s="86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</row>
    <row r="28" spans="1:30" x14ac:dyDescent="0.6">
      <c r="A28" s="82" t="s">
        <v>47</v>
      </c>
      <c r="B28" s="85"/>
      <c r="C28" s="85"/>
      <c r="D28" s="85"/>
      <c r="E28" s="85"/>
      <c r="F28" s="66"/>
      <c r="G28" s="112">
        <v>1</v>
      </c>
      <c r="H28" s="105">
        <v>1.0089999999999999</v>
      </c>
      <c r="I28" s="108">
        <v>1.03</v>
      </c>
      <c r="J28" s="106">
        <v>1.0389999999999999</v>
      </c>
      <c r="K28" s="108">
        <v>1.0229999999999999</v>
      </c>
      <c r="L28" s="108">
        <v>1.0009999999999999</v>
      </c>
      <c r="M28" s="86"/>
      <c r="N28" s="86"/>
      <c r="O28" s="86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</row>
    <row r="29" spans="1:30" ht="14.75" x14ac:dyDescent="0.75">
      <c r="A29" s="135" t="s">
        <v>48</v>
      </c>
      <c r="B29" s="95"/>
      <c r="C29" s="95"/>
      <c r="D29" s="95"/>
      <c r="E29" s="95"/>
      <c r="F29" s="95"/>
      <c r="G29" s="132"/>
      <c r="H29" s="95"/>
      <c r="I29" s="95"/>
      <c r="J29" s="95"/>
      <c r="K29" s="95"/>
      <c r="L29" s="8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</row>
    <row r="30" spans="1:30" hidden="1" x14ac:dyDescent="0.6">
      <c r="B30" s="118"/>
      <c r="C30" s="118"/>
      <c r="D30" s="118"/>
      <c r="E30" s="118"/>
      <c r="F30" s="118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idden="1" x14ac:dyDescent="0.6">
      <c r="B31" s="118"/>
      <c r="C31" s="118"/>
      <c r="D31" s="118"/>
      <c r="E31" s="118"/>
      <c r="F31" s="118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</sheetData>
  <mergeCells count="12">
    <mergeCell ref="AA1:AD1"/>
    <mergeCell ref="L1:O1"/>
    <mergeCell ref="P1:P2"/>
    <mergeCell ref="A1:A2"/>
    <mergeCell ref="G1:J1"/>
    <mergeCell ref="B1:E1"/>
    <mergeCell ref="F1:F2"/>
    <mergeCell ref="K1:K2"/>
    <mergeCell ref="U1:U2"/>
    <mergeCell ref="Z1:Z2"/>
    <mergeCell ref="Q1:S1"/>
    <mergeCell ref="V1:X1"/>
  </mergeCells>
  <phoneticPr fontId="34" type="noConversion"/>
  <hyperlinks>
    <hyperlink ref="A12" r:id="rId1" xr:uid="{00000000-0004-0000-0000-000000000000}"/>
    <hyperlink ref="A19" r:id="rId2" xr:uid="{00000000-0004-0000-0000-000001000000}"/>
    <hyperlink ref="A26" r:id="rId3" xr:uid="{00000000-0004-0000-0000-000002000000}"/>
    <hyperlink ref="A16" r:id="rId4" xr:uid="{00000000-0004-0000-0000-000003000000}"/>
    <hyperlink ref="A29" r:id="rId5" xr:uid="{00000000-0004-0000-0000-000004000000}"/>
    <hyperlink ref="A23" r:id="rId6" xr:uid="{00000000-0004-0000-0000-000005000000}"/>
    <hyperlink ref="A22" r:id="rId7" xr:uid="{0680CA10-7049-4940-A1CE-147C75A8546A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2"/>
  <sheetViews>
    <sheetView showGridLines="0" zoomScale="60" zoomScaleNormal="60" workbookViewId="0">
      <selection sqref="A1:A2"/>
    </sheetView>
  </sheetViews>
  <sheetFormatPr defaultColWidth="0" defaultRowHeight="13" zeroHeight="1" x14ac:dyDescent="0.6"/>
  <cols>
    <col min="1" max="1" width="34.1328125" style="4" customWidth="1"/>
    <col min="2" max="5" width="9.86328125" style="2" customWidth="1"/>
    <col min="6" max="6" width="10" style="2" customWidth="1"/>
    <col min="7" max="7" width="10.7265625" style="2" customWidth="1"/>
    <col min="8" max="8" width="10.40625" style="2" customWidth="1"/>
    <col min="9" max="10" width="11" style="2" customWidth="1"/>
    <col min="11" max="21" width="9.1328125" style="2" customWidth="1"/>
    <col min="22" max="24" width="9" style="8" customWidth="1"/>
    <col min="25" max="25" width="10.86328125" style="8" customWidth="1"/>
    <col min="26" max="26" width="9" style="8" customWidth="1"/>
    <col min="27" max="27" width="9.1328125" style="10" customWidth="1"/>
    <col min="28" max="28" width="10.54296875" style="10" customWidth="1"/>
    <col min="29" max="30" width="9.1328125" style="10" customWidth="1"/>
    <col min="31" max="16384" width="9.1328125" style="2" hidden="1"/>
  </cols>
  <sheetData>
    <row r="1" spans="1:30" ht="14.45" customHeight="1" x14ac:dyDescent="0.6">
      <c r="A1" s="158" t="s">
        <v>49</v>
      </c>
      <c r="B1" s="160" t="s">
        <v>50</v>
      </c>
      <c r="C1" s="161"/>
      <c r="D1" s="161"/>
      <c r="E1" s="161"/>
      <c r="F1" s="156">
        <v>2016</v>
      </c>
      <c r="G1" s="160" t="s">
        <v>51</v>
      </c>
      <c r="H1" s="161"/>
      <c r="I1" s="161"/>
      <c r="J1" s="165"/>
      <c r="K1" s="156">
        <v>2017</v>
      </c>
      <c r="L1" s="153" t="s">
        <v>52</v>
      </c>
      <c r="M1" s="154"/>
      <c r="N1" s="154"/>
      <c r="O1" s="155"/>
      <c r="P1" s="156">
        <v>2018</v>
      </c>
      <c r="Q1" s="153" t="s">
        <v>107</v>
      </c>
      <c r="R1" s="154"/>
      <c r="S1" s="154"/>
      <c r="T1" s="155"/>
      <c r="U1" s="156">
        <v>2019</v>
      </c>
      <c r="V1" s="153" t="s">
        <v>117</v>
      </c>
      <c r="W1" s="154"/>
      <c r="X1" s="154"/>
      <c r="Y1" s="155"/>
      <c r="Z1" s="156">
        <v>2020</v>
      </c>
      <c r="AA1" s="152" t="s">
        <v>116</v>
      </c>
      <c r="AB1" s="152"/>
      <c r="AC1" s="152"/>
      <c r="AD1" s="164"/>
    </row>
    <row r="2" spans="1:30" ht="14.45" customHeight="1" x14ac:dyDescent="0.6">
      <c r="A2" s="159"/>
      <c r="B2" s="1" t="s">
        <v>4</v>
      </c>
      <c r="C2" s="1" t="s">
        <v>5</v>
      </c>
      <c r="D2" s="1" t="s">
        <v>6</v>
      </c>
      <c r="E2" s="1" t="s">
        <v>7</v>
      </c>
      <c r="F2" s="157"/>
      <c r="G2" s="1" t="s">
        <v>4</v>
      </c>
      <c r="H2" s="1" t="s">
        <v>5</v>
      </c>
      <c r="I2" s="1" t="s">
        <v>6</v>
      </c>
      <c r="J2" s="1" t="s">
        <v>7</v>
      </c>
      <c r="K2" s="157"/>
      <c r="L2" s="1" t="s">
        <v>4</v>
      </c>
      <c r="M2" s="1" t="s">
        <v>5</v>
      </c>
      <c r="N2" s="1" t="s">
        <v>6</v>
      </c>
      <c r="O2" s="1" t="s">
        <v>7</v>
      </c>
      <c r="P2" s="157"/>
      <c r="Q2" s="1" t="s">
        <v>4</v>
      </c>
      <c r="R2" s="1" t="s">
        <v>5</v>
      </c>
      <c r="S2" s="1" t="s">
        <v>6</v>
      </c>
      <c r="T2" s="1" t="s">
        <v>7</v>
      </c>
      <c r="U2" s="157"/>
      <c r="V2" s="1" t="s">
        <v>4</v>
      </c>
      <c r="W2" s="1" t="s">
        <v>5</v>
      </c>
      <c r="X2" s="1" t="s">
        <v>6</v>
      </c>
      <c r="Y2" s="1" t="s">
        <v>7</v>
      </c>
      <c r="Z2" s="157"/>
      <c r="AA2" s="56">
        <v>2020</v>
      </c>
      <c r="AB2" s="56">
        <v>2021</v>
      </c>
      <c r="AC2" s="56">
        <v>2022</v>
      </c>
      <c r="AD2" s="56">
        <v>2023</v>
      </c>
    </row>
    <row r="3" spans="1:30" x14ac:dyDescent="0.6">
      <c r="A3" s="17" t="s">
        <v>53</v>
      </c>
      <c r="B3" s="17">
        <f>F10/B10-1</f>
        <v>3.7385729281548263E-2</v>
      </c>
      <c r="C3" s="17">
        <f t="shared" ref="C3:E4" si="0">G10/C10-1</f>
        <v>1.6258672179133349E-2</v>
      </c>
      <c r="D3" s="17">
        <f t="shared" si="0"/>
        <v>1.0353563736946514E-2</v>
      </c>
      <c r="E3" s="17">
        <f t="shared" si="0"/>
        <v>2.3845519816257932E-2</v>
      </c>
      <c r="F3" s="18">
        <f>H14/G14-1</f>
        <v>2.3729241275495028E-2</v>
      </c>
      <c r="G3" s="17">
        <f>J10/F10-1</f>
        <v>2.0452867766297622E-2</v>
      </c>
      <c r="H3" s="17">
        <f t="shared" ref="H3:J4" si="1">K10/G10-1</f>
        <v>3.615759725590717E-2</v>
      </c>
      <c r="I3" s="17">
        <f t="shared" si="1"/>
        <v>3.9569552725091883E-2</v>
      </c>
      <c r="J3" s="17">
        <f t="shared" si="1"/>
        <v>3.2907857651099492E-2</v>
      </c>
      <c r="K3" s="18">
        <f>I14/H14-1</f>
        <v>3.2507202900895038E-2</v>
      </c>
      <c r="L3" s="17">
        <f t="shared" ref="L3:N4" si="2">N10/J10-1</f>
        <v>2.9761960453362324E-2</v>
      </c>
      <c r="M3" s="17">
        <f t="shared" si="2"/>
        <v>3.8926144611713287E-2</v>
      </c>
      <c r="N3" s="17">
        <f t="shared" si="2"/>
        <v>4.7741998770590932E-2</v>
      </c>
      <c r="O3" s="17">
        <f>Q10/M10-1</f>
        <v>5.1591083132916271E-2</v>
      </c>
      <c r="P3" s="31">
        <f>J14/I14-1</f>
        <v>4.0243110445498331E-2</v>
      </c>
      <c r="Q3" s="64">
        <f t="shared" ref="Q3:T4" si="3">R10/N10-1</f>
        <v>3.5941883876782654E-2</v>
      </c>
      <c r="R3" s="64">
        <f t="shared" si="3"/>
        <v>2.4329245842638292E-2</v>
      </c>
      <c r="S3" s="64">
        <f t="shared" si="3"/>
        <v>1.5293386156386202E-2</v>
      </c>
      <c r="T3" s="64">
        <f t="shared" si="3"/>
        <v>6.4867590720836255E-3</v>
      </c>
      <c r="U3" s="31">
        <f>K14/J14-1</f>
        <v>2.0271132197451136E-2</v>
      </c>
      <c r="V3" s="64">
        <f t="shared" ref="V3:Y4" si="4">V10/R10-1</f>
        <v>-1.1631909803912932E-2</v>
      </c>
      <c r="W3" s="64">
        <f t="shared" si="4"/>
        <v>-8.6149556436598163E-2</v>
      </c>
      <c r="X3" s="64">
        <f t="shared" si="4"/>
        <v>-2.8290284325082959E-2</v>
      </c>
      <c r="Y3" s="64">
        <f t="shared" si="4"/>
        <v>-1.8269221878568498E-2</v>
      </c>
      <c r="Z3" s="31">
        <f>L14/K14-1</f>
        <v>-3.6236839156903233E-2</v>
      </c>
      <c r="AA3" s="20">
        <v>-7.0000000000000007E-2</v>
      </c>
      <c r="AB3" s="20">
        <v>5.0999999999999997E-2</v>
      </c>
      <c r="AC3" s="20">
        <v>3.1E-2</v>
      </c>
      <c r="AD3" s="20">
        <v>3.1E-2</v>
      </c>
    </row>
    <row r="4" spans="1:30" x14ac:dyDescent="0.6">
      <c r="A4" s="21" t="s">
        <v>54</v>
      </c>
      <c r="B4" s="21">
        <f>F11/B11-1</f>
        <v>3.8412378981760309E-2</v>
      </c>
      <c r="C4" s="21">
        <f t="shared" si="0"/>
        <v>1.9128589721567169E-2</v>
      </c>
      <c r="D4" s="21">
        <f t="shared" si="0"/>
        <v>1.8293306740378101E-2</v>
      </c>
      <c r="E4" s="21">
        <f t="shared" si="0"/>
        <v>4.6161249003398019E-2</v>
      </c>
      <c r="F4" s="22">
        <f>H15/G15-1</f>
        <v>3.2548103532780814E-2</v>
      </c>
      <c r="G4" s="21">
        <f>J11/F11-1</f>
        <v>4.5509226795699131E-2</v>
      </c>
      <c r="H4" s="21">
        <f t="shared" si="1"/>
        <v>6.6670114311781381E-2</v>
      </c>
      <c r="I4" s="21">
        <f t="shared" si="1"/>
        <v>7.4596513491174132E-2</v>
      </c>
      <c r="J4" s="21">
        <f t="shared" si="1"/>
        <v>6.2234314365717136E-2</v>
      </c>
      <c r="K4" s="22">
        <f>I15/H15-1</f>
        <v>6.3168722689584511E-2</v>
      </c>
      <c r="L4" s="21">
        <f t="shared" si="2"/>
        <v>7.0284138357223247E-2</v>
      </c>
      <c r="M4" s="21">
        <f t="shared" si="2"/>
        <v>7.9113772519603831E-2</v>
      </c>
      <c r="N4" s="21">
        <f t="shared" si="2"/>
        <v>8.695522660541144E-2</v>
      </c>
      <c r="O4" s="21">
        <f>Q11/M11-1</f>
        <v>9.2417307690907169E-2</v>
      </c>
      <c r="P4" s="25">
        <f>J15/I15-1</f>
        <v>8.0863903681682503E-2</v>
      </c>
      <c r="Q4" s="69">
        <f t="shared" si="3"/>
        <v>7.2449755426895024E-2</v>
      </c>
      <c r="R4" s="69">
        <f t="shared" si="3"/>
        <v>5.2501896610561705E-2</v>
      </c>
      <c r="S4" s="69">
        <f t="shared" si="3"/>
        <v>3.6459586148287704E-2</v>
      </c>
      <c r="T4" s="69">
        <f t="shared" si="3"/>
        <v>1.9245786180359437E-2</v>
      </c>
      <c r="U4" s="25">
        <f>K15/J15-1</f>
        <v>4.3867111235572187E-2</v>
      </c>
      <c r="V4" s="69">
        <f t="shared" si="4"/>
        <v>-1.1683616893113369E-3</v>
      </c>
      <c r="W4" s="69">
        <f t="shared" si="4"/>
        <v>-9.4607247875508449E-2</v>
      </c>
      <c r="X4" s="69">
        <f t="shared" si="4"/>
        <v>-3.0606150210461425E-2</v>
      </c>
      <c r="Y4" s="69">
        <f t="shared" si="4"/>
        <v>-1.446280451210824E-2</v>
      </c>
      <c r="Z4" s="25">
        <f>L15/K15-1</f>
        <v>-3.5729798995678519E-2</v>
      </c>
      <c r="AA4" s="24">
        <v>-7.3999999999999996E-2</v>
      </c>
      <c r="AB4" s="24">
        <v>6.5000000000000002E-2</v>
      </c>
      <c r="AC4" s="24">
        <v>5.2999999999999999E-2</v>
      </c>
      <c r="AD4" s="24">
        <v>5.1999999999999998E-2</v>
      </c>
    </row>
    <row r="5" spans="1:30" x14ac:dyDescent="0.6">
      <c r="A5" s="21" t="s">
        <v>55</v>
      </c>
      <c r="B5" s="21">
        <f>F18/B18-1</f>
        <v>-4.4487662574449471E-3</v>
      </c>
      <c r="C5" s="21">
        <f>G18/C18-1</f>
        <v>-6.9832602916876096E-3</v>
      </c>
      <c r="D5" s="21">
        <f>H18/D18-1</f>
        <v>2.2383204342633078E-3</v>
      </c>
      <c r="E5" s="21">
        <f>I18/E18-1</f>
        <v>1.4938501387424141E-2</v>
      </c>
      <c r="F5" s="25">
        <f>H21</f>
        <v>1.4064476304020967E-3</v>
      </c>
      <c r="G5" s="21">
        <f>J18/F18-1</f>
        <v>3.1847040437585461E-2</v>
      </c>
      <c r="H5" s="21">
        <f>K18/G18-1</f>
        <v>3.0951106223501945E-2</v>
      </c>
      <c r="I5" s="21">
        <f>L18/H18-1</f>
        <v>2.8858777535013536E-2</v>
      </c>
      <c r="J5" s="21">
        <f>M18/I18-1</f>
        <v>2.5611560394731336E-2</v>
      </c>
      <c r="K5" s="25">
        <f>I21</f>
        <v>2.930294902925823E-2</v>
      </c>
      <c r="L5" s="21">
        <f>N18/J18-1</f>
        <v>1.9916603953976209E-2</v>
      </c>
      <c r="M5" s="21">
        <f>O18/K18-1</f>
        <v>2.3523467325398562E-2</v>
      </c>
      <c r="N5" s="21">
        <f>P18/L18-1</f>
        <v>2.8878027649075433E-2</v>
      </c>
      <c r="O5" s="23">
        <f>Q18/M18-1</f>
        <v>2.9010270774976643E-2</v>
      </c>
      <c r="P5" s="25">
        <f>J21</f>
        <v>2.5344028482822356E-2</v>
      </c>
      <c r="Q5" s="69">
        <f>R18/N18-1</f>
        <v>2.9017722482354014E-2</v>
      </c>
      <c r="R5" s="69">
        <f>S18/O18-1</f>
        <v>3.2750991900243109E-2</v>
      </c>
      <c r="S5" s="69">
        <f>T18/P18-1</f>
        <v>2.8639552604240448E-2</v>
      </c>
      <c r="T5" s="69">
        <f>U18/Q18-1</f>
        <v>2.2112932935294483E-2</v>
      </c>
      <c r="U5" s="25">
        <f>K21</f>
        <v>2.811549455784812E-2</v>
      </c>
      <c r="V5" s="69">
        <f>V18/R18-1</f>
        <v>1.9414454636469403E-2</v>
      </c>
      <c r="W5" s="69">
        <f>W18/S18-1</f>
        <v>-4.2356940208996274E-3</v>
      </c>
      <c r="X5" s="69">
        <f>X18/T18-1</f>
        <v>4.4490516846185102E-6</v>
      </c>
      <c r="Y5" s="69">
        <f>Y18/U18-1</f>
        <v>-6.1432477539858921E-3</v>
      </c>
      <c r="Z5" s="25">
        <f>L21</f>
        <v>2.1888443570143856E-3</v>
      </c>
      <c r="AA5" s="24">
        <v>2E-3</v>
      </c>
      <c r="AB5" s="24">
        <v>1.2E-2</v>
      </c>
      <c r="AC5" s="24">
        <v>0.02</v>
      </c>
      <c r="AD5" s="24">
        <v>0.02</v>
      </c>
    </row>
    <row r="6" spans="1:30" x14ac:dyDescent="0.6">
      <c r="A6" s="26" t="s">
        <v>56</v>
      </c>
      <c r="B6" s="27">
        <f>F24-1</f>
        <v>2.0000000000000018E-3</v>
      </c>
      <c r="C6" s="27">
        <f>G24-1</f>
        <v>2.9999999999998916E-3</v>
      </c>
      <c r="D6" s="27">
        <f>H24-1</f>
        <v>6.9999999999998952E-3</v>
      </c>
      <c r="E6" s="27">
        <f>I24-1</f>
        <v>2.0999999999999908E-2</v>
      </c>
      <c r="F6" s="28">
        <f>H27-1</f>
        <v>8.999999999999897E-3</v>
      </c>
      <c r="G6" s="26">
        <f>J24-1</f>
        <v>2.200000000000002E-2</v>
      </c>
      <c r="H6" s="26">
        <f>K24-1</f>
        <v>3.2000000000000028E-2</v>
      </c>
      <c r="I6" s="26">
        <f>L24-1</f>
        <v>3.499999999999992E-2</v>
      </c>
      <c r="J6" s="26">
        <f>M24-1</f>
        <v>2.8000000000000025E-2</v>
      </c>
      <c r="K6" s="28">
        <f>I27-1</f>
        <v>3.0000000000000027E-2</v>
      </c>
      <c r="L6" s="26">
        <f>N24-1</f>
        <v>3.6999999999999922E-2</v>
      </c>
      <c r="M6" s="26">
        <f>O24-1</f>
        <v>3.8000000000000034E-2</v>
      </c>
      <c r="N6" s="26">
        <f>P24-1</f>
        <v>4.0999999999999925E-2</v>
      </c>
      <c r="O6" s="27">
        <f>Q24-1</f>
        <v>4.0000000000000036E-2</v>
      </c>
      <c r="P6" s="29">
        <f>J27-1</f>
        <v>3.8999999999999924E-2</v>
      </c>
      <c r="Q6" s="71">
        <f>R24-1</f>
        <v>3.400000000000003E-2</v>
      </c>
      <c r="R6" s="71">
        <f>S24-1</f>
        <v>2.6999999999999913E-2</v>
      </c>
      <c r="S6" s="71">
        <f>T24-1</f>
        <v>2.0999999999999908E-2</v>
      </c>
      <c r="T6" s="71">
        <f>U24-1</f>
        <v>1.2999999999999901E-2</v>
      </c>
      <c r="U6" s="29">
        <f>K27-1</f>
        <v>2.2999999999999909E-2</v>
      </c>
      <c r="V6" s="71">
        <f>V24-1</f>
        <v>1.0999999999999899E-2</v>
      </c>
      <c r="W6" s="71">
        <f>W24-1</f>
        <v>-1.0000000000000009E-2</v>
      </c>
      <c r="X6" s="71">
        <f>X24-1</f>
        <v>-2.0000000000000018E-3</v>
      </c>
      <c r="Y6" s="71">
        <f>Y24-1</f>
        <v>2.9999999999998916E-3</v>
      </c>
      <c r="Z6" s="29">
        <f>L27-1</f>
        <v>9.9999999999988987E-4</v>
      </c>
      <c r="AA6" s="30">
        <v>-5.0000000000000001E-3</v>
      </c>
      <c r="AB6" s="30">
        <v>1.2999999999999999E-2</v>
      </c>
      <c r="AC6" s="30">
        <v>0.02</v>
      </c>
      <c r="AD6" s="30">
        <v>0.02</v>
      </c>
    </row>
    <row r="7" spans="1:30" s="10" customFormat="1" x14ac:dyDescent="0.6">
      <c r="A7" s="74"/>
      <c r="V7" s="32"/>
      <c r="W7" s="32"/>
      <c r="X7" s="32"/>
      <c r="Y7" s="32"/>
      <c r="Z7" s="32"/>
    </row>
    <row r="8" spans="1:30" s="10" customFormat="1" x14ac:dyDescent="0.6">
      <c r="A8" s="103" t="s">
        <v>57</v>
      </c>
      <c r="B8" s="11"/>
      <c r="C8" s="11"/>
      <c r="D8" s="12"/>
      <c r="E8" s="12"/>
      <c r="F8" s="12"/>
      <c r="G8" s="12"/>
      <c r="H8" s="12"/>
      <c r="I8" s="12"/>
      <c r="J8" s="11"/>
      <c r="K8" s="11"/>
      <c r="L8" s="12"/>
      <c r="M8" s="11"/>
      <c r="N8" s="11"/>
      <c r="O8" s="11"/>
      <c r="P8" s="11"/>
      <c r="Q8" s="11"/>
      <c r="R8" s="11"/>
      <c r="S8" s="11"/>
      <c r="T8" s="11"/>
      <c r="U8" s="11"/>
      <c r="V8" s="34"/>
      <c r="W8" s="34"/>
      <c r="X8" s="34"/>
      <c r="Y8" s="34"/>
      <c r="Z8" s="34"/>
      <c r="AA8" s="11"/>
      <c r="AB8" s="11"/>
      <c r="AC8" s="11"/>
      <c r="AD8" s="11"/>
    </row>
    <row r="9" spans="1:30" ht="20.25" customHeight="1" x14ac:dyDescent="0.6">
      <c r="A9" s="120" t="s">
        <v>58</v>
      </c>
      <c r="B9" s="9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20</v>
      </c>
      <c r="I9" s="9" t="s">
        <v>21</v>
      </c>
      <c r="J9" s="9" t="s">
        <v>22</v>
      </c>
      <c r="K9" s="9" t="s">
        <v>23</v>
      </c>
      <c r="L9" s="9" t="s">
        <v>24</v>
      </c>
      <c r="M9" s="9" t="s">
        <v>25</v>
      </c>
      <c r="N9" s="9" t="s">
        <v>26</v>
      </c>
      <c r="O9" s="9" t="s">
        <v>27</v>
      </c>
      <c r="P9" s="9" t="s">
        <v>28</v>
      </c>
      <c r="Q9" s="9" t="s">
        <v>29</v>
      </c>
      <c r="R9" s="57" t="s">
        <v>30</v>
      </c>
      <c r="S9" s="57" t="s">
        <v>31</v>
      </c>
      <c r="T9" s="57" t="s">
        <v>32</v>
      </c>
      <c r="U9" s="57" t="s">
        <v>106</v>
      </c>
      <c r="V9" s="57" t="s">
        <v>114</v>
      </c>
      <c r="W9" s="57" t="s">
        <v>118</v>
      </c>
      <c r="X9" s="57" t="s">
        <v>119</v>
      </c>
      <c r="Y9" s="57" t="s">
        <v>121</v>
      </c>
      <c r="AC9" s="14"/>
      <c r="AD9" s="11"/>
    </row>
    <row r="10" spans="1:30" s="10" customFormat="1" ht="14.75" x14ac:dyDescent="0.75">
      <c r="A10" s="121" t="s">
        <v>109</v>
      </c>
      <c r="B10" s="104">
        <v>6057873</v>
      </c>
      <c r="C10" s="104">
        <v>6142199</v>
      </c>
      <c r="D10" s="104">
        <v>6192264</v>
      </c>
      <c r="E10" s="104">
        <v>6183887</v>
      </c>
      <c r="F10" s="104">
        <v>6284351</v>
      </c>
      <c r="G10" s="104">
        <v>6242063</v>
      </c>
      <c r="H10" s="104">
        <v>6256376</v>
      </c>
      <c r="I10" s="104">
        <v>6331345</v>
      </c>
      <c r="J10" s="104">
        <v>6412884</v>
      </c>
      <c r="K10" s="104">
        <v>6467761</v>
      </c>
      <c r="L10" s="104">
        <v>6503938</v>
      </c>
      <c r="M10" s="104">
        <v>6539696</v>
      </c>
      <c r="N10" s="104">
        <v>6603744</v>
      </c>
      <c r="O10" s="104">
        <v>6719526</v>
      </c>
      <c r="P10" s="104">
        <v>6814449</v>
      </c>
      <c r="Q10" s="104">
        <v>6877086</v>
      </c>
      <c r="R10" s="104">
        <v>6841095</v>
      </c>
      <c r="S10" s="104">
        <v>6883007</v>
      </c>
      <c r="T10" s="104">
        <v>6918665</v>
      </c>
      <c r="U10" s="104">
        <v>6921696</v>
      </c>
      <c r="V10" s="104">
        <v>6761520</v>
      </c>
      <c r="W10" s="104">
        <v>6290039</v>
      </c>
      <c r="X10" s="104">
        <v>6722934</v>
      </c>
      <c r="Y10" s="104">
        <v>6795242</v>
      </c>
      <c r="AC10" s="14"/>
      <c r="AD10" s="11"/>
    </row>
    <row r="11" spans="1:30" s="10" customFormat="1" ht="14.75" x14ac:dyDescent="0.75">
      <c r="A11" s="121" t="s">
        <v>59</v>
      </c>
      <c r="B11" s="104">
        <v>6045473</v>
      </c>
      <c r="C11" s="104">
        <v>6147552</v>
      </c>
      <c r="D11" s="104">
        <v>6197130</v>
      </c>
      <c r="E11" s="104">
        <v>6178494</v>
      </c>
      <c r="F11" s="104">
        <v>6277694</v>
      </c>
      <c r="G11" s="104">
        <v>6265146</v>
      </c>
      <c r="H11" s="104">
        <v>6310496</v>
      </c>
      <c r="I11" s="104">
        <v>6463701</v>
      </c>
      <c r="J11" s="104">
        <v>6563387</v>
      </c>
      <c r="K11" s="104">
        <v>6682844</v>
      </c>
      <c r="L11" s="104">
        <v>6781237</v>
      </c>
      <c r="M11" s="104">
        <v>6865965</v>
      </c>
      <c r="N11" s="104">
        <v>7024689</v>
      </c>
      <c r="O11" s="104">
        <v>7211549</v>
      </c>
      <c r="P11" s="104">
        <v>7370901</v>
      </c>
      <c r="Q11" s="104">
        <v>7500499</v>
      </c>
      <c r="R11" s="104">
        <v>7533626</v>
      </c>
      <c r="S11" s="104">
        <v>7590169</v>
      </c>
      <c r="T11" s="104">
        <v>7639641</v>
      </c>
      <c r="U11" s="104">
        <v>7644852</v>
      </c>
      <c r="V11" s="104">
        <v>7524824</v>
      </c>
      <c r="W11" s="104">
        <v>6872084</v>
      </c>
      <c r="X11" s="104">
        <v>7405821</v>
      </c>
      <c r="Y11" s="104">
        <v>7534286</v>
      </c>
      <c r="AC11" s="14"/>
      <c r="AD11" s="11"/>
    </row>
    <row r="12" spans="1:30" x14ac:dyDescent="0.6">
      <c r="A12" s="12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33"/>
      <c r="W12" s="33"/>
      <c r="X12" s="33"/>
      <c r="Y12" s="33"/>
      <c r="Z12" s="33"/>
      <c r="AA12" s="14"/>
      <c r="AB12" s="58"/>
      <c r="AC12" s="14"/>
      <c r="AD12" s="11"/>
    </row>
    <row r="13" spans="1:30" x14ac:dyDescent="0.6">
      <c r="A13" s="79" t="s">
        <v>60</v>
      </c>
      <c r="B13" s="3"/>
      <c r="C13" s="3"/>
      <c r="D13" s="3"/>
      <c r="E13" s="3"/>
      <c r="F13" s="5"/>
      <c r="G13" s="9">
        <v>2015</v>
      </c>
      <c r="H13" s="9">
        <v>2016</v>
      </c>
      <c r="I13" s="9">
        <v>2017</v>
      </c>
      <c r="J13" s="9">
        <v>2018</v>
      </c>
      <c r="K13" s="9">
        <v>2019</v>
      </c>
      <c r="L13" s="9">
        <v>2020</v>
      </c>
      <c r="M13" s="14"/>
      <c r="N13" s="14"/>
      <c r="O13" s="14"/>
      <c r="P13" s="14"/>
      <c r="Q13" s="14"/>
      <c r="R13" s="14"/>
      <c r="S13" s="14"/>
      <c r="T13" s="14"/>
      <c r="U13" s="14"/>
      <c r="V13" s="33"/>
      <c r="W13" s="33"/>
      <c r="X13" s="33"/>
      <c r="Y13" s="33"/>
      <c r="Z13" s="33"/>
      <c r="AA13" s="14"/>
      <c r="AB13" s="59"/>
      <c r="AC13" s="14"/>
      <c r="AD13" s="11"/>
    </row>
    <row r="14" spans="1:30" s="10" customFormat="1" ht="14.75" x14ac:dyDescent="0.75">
      <c r="A14" s="121" t="s">
        <v>110</v>
      </c>
      <c r="B14" s="72"/>
      <c r="C14" s="72"/>
      <c r="D14" s="72"/>
      <c r="E14" s="72"/>
      <c r="F14" s="65"/>
      <c r="G14" s="104">
        <v>24560878</v>
      </c>
      <c r="H14" s="104">
        <v>25143689</v>
      </c>
      <c r="I14" s="104">
        <v>25961040</v>
      </c>
      <c r="J14" s="104">
        <v>27005793</v>
      </c>
      <c r="K14" s="138">
        <v>27553231</v>
      </c>
      <c r="L14" s="138">
        <v>26554789</v>
      </c>
      <c r="M14" s="14"/>
      <c r="N14" s="14"/>
      <c r="O14" s="14"/>
      <c r="P14" s="14"/>
      <c r="Q14" s="14"/>
      <c r="R14" s="14"/>
      <c r="S14" s="14"/>
      <c r="T14" s="14"/>
      <c r="U14" s="14"/>
      <c r="V14" s="33"/>
      <c r="W14" s="33"/>
      <c r="X14" s="33"/>
      <c r="Y14" s="33"/>
      <c r="Z14" s="33"/>
      <c r="AA14" s="14"/>
      <c r="AB14" s="59"/>
      <c r="AC14" s="14"/>
      <c r="AD14" s="11"/>
    </row>
    <row r="15" spans="1:30" s="10" customFormat="1" ht="14.75" x14ac:dyDescent="0.75">
      <c r="A15" s="121" t="s">
        <v>59</v>
      </c>
      <c r="B15" s="72"/>
      <c r="C15" s="72"/>
      <c r="D15" s="72"/>
      <c r="E15" s="72"/>
      <c r="F15" s="65"/>
      <c r="G15" s="104">
        <v>24560878</v>
      </c>
      <c r="H15" s="104">
        <v>25360288</v>
      </c>
      <c r="I15" s="104">
        <v>26962265</v>
      </c>
      <c r="J15" s="104">
        <v>29142539</v>
      </c>
      <c r="K15" s="138">
        <v>30420938</v>
      </c>
      <c r="L15" s="138">
        <v>29334004</v>
      </c>
      <c r="M15" s="14"/>
      <c r="N15" s="14"/>
      <c r="O15" s="14"/>
      <c r="P15" s="14"/>
      <c r="Q15" s="14"/>
      <c r="R15" s="14"/>
      <c r="S15" s="14"/>
      <c r="T15" s="14"/>
      <c r="U15" s="14"/>
      <c r="V15" s="33"/>
      <c r="W15" s="33"/>
      <c r="X15" s="33"/>
      <c r="Y15" s="33"/>
      <c r="Z15" s="33"/>
      <c r="AA15" s="14"/>
      <c r="AB15" s="14"/>
      <c r="AC15" s="14"/>
      <c r="AD15" s="11"/>
    </row>
    <row r="16" spans="1:30" s="10" customFormat="1" x14ac:dyDescent="0.6">
      <c r="A16" s="12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33"/>
      <c r="W16" s="33"/>
      <c r="X16" s="33"/>
      <c r="Y16" s="33"/>
      <c r="Z16" s="33"/>
      <c r="AA16" s="14"/>
      <c r="AB16" s="14"/>
      <c r="AC16" s="14"/>
      <c r="AD16" s="11"/>
    </row>
    <row r="17" spans="1:31" x14ac:dyDescent="0.6">
      <c r="A17" s="79" t="s">
        <v>61</v>
      </c>
      <c r="B17" s="9" t="s">
        <v>14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19</v>
      </c>
      <c r="H17" s="9" t="s">
        <v>20</v>
      </c>
      <c r="I17" s="9" t="s">
        <v>21</v>
      </c>
      <c r="J17" s="9" t="s">
        <v>22</v>
      </c>
      <c r="K17" s="9" t="s">
        <v>23</v>
      </c>
      <c r="L17" s="9" t="s">
        <v>24</v>
      </c>
      <c r="M17" s="9" t="s">
        <v>25</v>
      </c>
      <c r="N17" s="9" t="s">
        <v>26</v>
      </c>
      <c r="O17" s="9" t="s">
        <v>27</v>
      </c>
      <c r="P17" s="9" t="s">
        <v>28</v>
      </c>
      <c r="Q17" s="9" t="s">
        <v>29</v>
      </c>
      <c r="R17" s="57" t="s">
        <v>30</v>
      </c>
      <c r="S17" s="57" t="s">
        <v>31</v>
      </c>
      <c r="T17" s="57" t="s">
        <v>32</v>
      </c>
      <c r="U17" s="57" t="s">
        <v>106</v>
      </c>
      <c r="V17" s="57" t="s">
        <v>114</v>
      </c>
      <c r="W17" s="57" t="s">
        <v>118</v>
      </c>
      <c r="X17" s="57" t="s">
        <v>119</v>
      </c>
      <c r="Y17" s="57" t="s">
        <v>121</v>
      </c>
      <c r="AA17" s="11"/>
      <c r="AB17" s="11"/>
      <c r="AC17" s="14"/>
      <c r="AD17" s="11"/>
    </row>
    <row r="18" spans="1:31" ht="14.75" x14ac:dyDescent="0.75">
      <c r="A18" s="123" t="s">
        <v>62</v>
      </c>
      <c r="B18" s="104">
        <v>20567.5</v>
      </c>
      <c r="C18" s="104">
        <v>20878.5</v>
      </c>
      <c r="D18" s="104">
        <v>20595.8</v>
      </c>
      <c r="E18" s="104">
        <v>20577.7</v>
      </c>
      <c r="F18" s="104">
        <v>20476</v>
      </c>
      <c r="G18" s="104">
        <v>20732.7</v>
      </c>
      <c r="H18" s="104">
        <v>20641.900000000001</v>
      </c>
      <c r="I18" s="104">
        <v>20885.099999999999</v>
      </c>
      <c r="J18" s="104">
        <v>21128.1</v>
      </c>
      <c r="K18" s="104">
        <v>21374.400000000001</v>
      </c>
      <c r="L18" s="104">
        <v>21237.599999999999</v>
      </c>
      <c r="M18" s="104">
        <v>21420</v>
      </c>
      <c r="N18" s="104">
        <v>21548.9</v>
      </c>
      <c r="O18" s="104">
        <v>21877.200000000001</v>
      </c>
      <c r="P18" s="104">
        <v>21850.9</v>
      </c>
      <c r="Q18" s="104">
        <v>22041.4</v>
      </c>
      <c r="R18" s="104">
        <v>22174.2</v>
      </c>
      <c r="S18" s="104">
        <v>22593.7</v>
      </c>
      <c r="T18" s="104">
        <v>22476.7</v>
      </c>
      <c r="U18" s="104">
        <v>22528.799999999999</v>
      </c>
      <c r="V18" s="104">
        <v>22604.7</v>
      </c>
      <c r="W18" s="104">
        <v>22498</v>
      </c>
      <c r="X18" s="104">
        <v>22476.799999999999</v>
      </c>
      <c r="Y18" s="104">
        <v>22390.400000000001</v>
      </c>
      <c r="AA18" s="11"/>
      <c r="AB18" s="11"/>
      <c r="AC18" s="14"/>
      <c r="AD18" s="11"/>
    </row>
    <row r="19" spans="1:31" x14ac:dyDescent="0.6">
      <c r="A19" s="12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65"/>
      <c r="M19" s="14"/>
      <c r="N19" s="14"/>
      <c r="O19" s="14"/>
      <c r="P19" s="14"/>
      <c r="Q19" s="14"/>
      <c r="R19" s="14"/>
      <c r="S19" s="14"/>
      <c r="T19" s="14"/>
      <c r="U19" s="14"/>
      <c r="V19" s="33"/>
      <c r="W19" s="33"/>
      <c r="X19" s="33"/>
      <c r="Y19" s="33"/>
      <c r="Z19" s="33"/>
      <c r="AA19" s="14"/>
      <c r="AB19" s="14"/>
      <c r="AC19" s="14"/>
      <c r="AD19" s="11"/>
    </row>
    <row r="20" spans="1:31" x14ac:dyDescent="0.6">
      <c r="A20" s="79" t="s">
        <v>63</v>
      </c>
      <c r="B20" s="3"/>
      <c r="C20" s="3"/>
      <c r="D20" s="3"/>
      <c r="E20" s="3"/>
      <c r="F20" s="5"/>
      <c r="G20" s="9">
        <v>2015</v>
      </c>
      <c r="H20" s="9">
        <v>2016</v>
      </c>
      <c r="I20" s="9">
        <v>2017</v>
      </c>
      <c r="J20" s="9">
        <v>2018</v>
      </c>
      <c r="K20" s="9">
        <v>2019</v>
      </c>
      <c r="L20" s="9">
        <v>2020</v>
      </c>
      <c r="M20" s="14"/>
      <c r="N20" s="14"/>
      <c r="O20" s="14"/>
      <c r="P20" s="14"/>
      <c r="Q20" s="14"/>
      <c r="R20" s="14"/>
      <c r="S20" s="14"/>
      <c r="T20" s="14"/>
      <c r="U20" s="14"/>
      <c r="V20" s="33"/>
      <c r="W20" s="33"/>
      <c r="X20" s="33"/>
      <c r="Y20" s="33"/>
      <c r="Z20" s="33"/>
      <c r="AA20" s="14"/>
      <c r="AB20" s="14"/>
      <c r="AC20" s="14"/>
      <c r="AD20" s="11"/>
    </row>
    <row r="21" spans="1:31" ht="34.5" customHeight="1" x14ac:dyDescent="0.6">
      <c r="A21" s="123" t="s">
        <v>64</v>
      </c>
      <c r="B21" s="11"/>
      <c r="C21" s="11"/>
      <c r="D21" s="11"/>
      <c r="E21" s="11"/>
      <c r="F21" s="13"/>
      <c r="G21" s="111">
        <v>2E-3</v>
      </c>
      <c r="H21" s="111">
        <v>1.4064476304020967E-3</v>
      </c>
      <c r="I21" s="111">
        <v>2.930294902925823E-2</v>
      </c>
      <c r="J21" s="111">
        <v>2.5344028482822356E-2</v>
      </c>
      <c r="K21" s="111">
        <v>2.811549455784812E-2</v>
      </c>
      <c r="L21" s="111">
        <v>2.1888443570143856E-3</v>
      </c>
      <c r="M21" s="14"/>
      <c r="N21" s="14"/>
      <c r="O21" s="14"/>
      <c r="P21" s="14"/>
      <c r="Q21" s="14"/>
      <c r="R21" s="14"/>
      <c r="S21" s="14"/>
      <c r="T21" s="14"/>
      <c r="U21" s="14"/>
      <c r="V21" s="33"/>
      <c r="W21" s="33"/>
      <c r="X21" s="33"/>
      <c r="Y21" s="33"/>
      <c r="Z21" s="33"/>
      <c r="AA21" s="14"/>
      <c r="AB21" s="128"/>
      <c r="AC21" s="128"/>
      <c r="AD21" s="128"/>
      <c r="AE21" s="125"/>
    </row>
    <row r="22" spans="1:31" x14ac:dyDescent="0.6">
      <c r="A22" s="12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3"/>
      <c r="W22" s="33"/>
      <c r="X22" s="33"/>
      <c r="Y22" s="33"/>
      <c r="Z22" s="33"/>
      <c r="AA22" s="14"/>
      <c r="AB22" s="128"/>
      <c r="AC22" s="128"/>
      <c r="AD22" s="128"/>
      <c r="AE22" s="126"/>
    </row>
    <row r="23" spans="1:31" x14ac:dyDescent="0.6">
      <c r="A23" s="79" t="s">
        <v>65</v>
      </c>
      <c r="B23" s="9" t="s">
        <v>14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19</v>
      </c>
      <c r="H23" s="9" t="s">
        <v>20</v>
      </c>
      <c r="I23" s="9" t="s">
        <v>21</v>
      </c>
      <c r="J23" s="9" t="s">
        <v>22</v>
      </c>
      <c r="K23" s="9" t="s">
        <v>23</v>
      </c>
      <c r="L23" s="9" t="s">
        <v>24</v>
      </c>
      <c r="M23" s="9" t="s">
        <v>25</v>
      </c>
      <c r="N23" s="9" t="s">
        <v>26</v>
      </c>
      <c r="O23" s="9" t="s">
        <v>27</v>
      </c>
      <c r="P23" s="9" t="s">
        <v>28</v>
      </c>
      <c r="Q23" s="9" t="s">
        <v>29</v>
      </c>
      <c r="R23" s="57" t="s">
        <v>30</v>
      </c>
      <c r="S23" s="57" t="s">
        <v>31</v>
      </c>
      <c r="T23" s="57" t="s">
        <v>32</v>
      </c>
      <c r="U23" s="57" t="s">
        <v>106</v>
      </c>
      <c r="V23" s="57" t="s">
        <v>114</v>
      </c>
      <c r="W23" s="57" t="s">
        <v>118</v>
      </c>
      <c r="X23" s="57" t="s">
        <v>119</v>
      </c>
      <c r="Y23" s="57" t="s">
        <v>121</v>
      </c>
      <c r="AA23" s="11"/>
      <c r="AB23" s="128"/>
      <c r="AC23" s="128"/>
      <c r="AD23" s="128"/>
      <c r="AE23" s="126"/>
    </row>
    <row r="24" spans="1:31" ht="26" x14ac:dyDescent="0.75">
      <c r="A24" s="123" t="s">
        <v>66</v>
      </c>
      <c r="B24" s="104">
        <v>1.0009999999999999</v>
      </c>
      <c r="C24" s="104">
        <v>1.0049999999999999</v>
      </c>
      <c r="D24" s="104">
        <v>1.002</v>
      </c>
      <c r="E24" s="104">
        <v>0.99199999999999999</v>
      </c>
      <c r="F24" s="104">
        <v>1.002</v>
      </c>
      <c r="G24" s="104">
        <v>1.0029999999999999</v>
      </c>
      <c r="H24" s="104">
        <v>1.0069999999999999</v>
      </c>
      <c r="I24" s="104">
        <v>1.0209999999999999</v>
      </c>
      <c r="J24" s="104">
        <v>1.022</v>
      </c>
      <c r="K24" s="104">
        <v>1.032</v>
      </c>
      <c r="L24" s="104">
        <v>1.0349999999999999</v>
      </c>
      <c r="M24" s="104">
        <v>1.028</v>
      </c>
      <c r="N24" s="104">
        <v>1.0369999999999999</v>
      </c>
      <c r="O24" s="104">
        <v>1.038</v>
      </c>
      <c r="P24" s="104">
        <v>1.0409999999999999</v>
      </c>
      <c r="Q24" s="104">
        <v>1.04</v>
      </c>
      <c r="R24" s="104">
        <v>1.034</v>
      </c>
      <c r="S24" s="104">
        <v>1.0269999999999999</v>
      </c>
      <c r="T24" s="104">
        <v>1.0209999999999999</v>
      </c>
      <c r="U24" s="104">
        <v>1.0129999999999999</v>
      </c>
      <c r="V24" s="104">
        <v>1.0109999999999999</v>
      </c>
      <c r="W24" s="104">
        <v>0.99</v>
      </c>
      <c r="X24" s="104">
        <v>0.998</v>
      </c>
      <c r="Y24" s="104">
        <v>1.0029999999999999</v>
      </c>
      <c r="AA24" s="11"/>
      <c r="AB24" s="128"/>
      <c r="AC24" s="128"/>
      <c r="AD24" s="128"/>
      <c r="AE24" s="127"/>
    </row>
    <row r="25" spans="1:31" x14ac:dyDescent="0.6">
      <c r="A25" s="12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33"/>
      <c r="W25" s="33"/>
      <c r="X25" s="33"/>
      <c r="Y25" s="33"/>
      <c r="Z25" s="33"/>
      <c r="AA25" s="14"/>
      <c r="AB25" s="14"/>
      <c r="AC25" s="14"/>
      <c r="AD25" s="11"/>
    </row>
    <row r="26" spans="1:31" x14ac:dyDescent="0.6">
      <c r="A26" s="79" t="s">
        <v>67</v>
      </c>
      <c r="B26" s="3"/>
      <c r="C26" s="3"/>
      <c r="D26" s="3"/>
      <c r="E26" s="3"/>
      <c r="F26" s="5"/>
      <c r="G26" s="9">
        <v>2015</v>
      </c>
      <c r="H26" s="9">
        <v>2016</v>
      </c>
      <c r="I26" s="9">
        <v>2017</v>
      </c>
      <c r="J26" s="9">
        <v>2018</v>
      </c>
      <c r="K26" s="9">
        <v>2019</v>
      </c>
      <c r="L26" s="9">
        <v>2020</v>
      </c>
      <c r="M26" s="14"/>
      <c r="N26" s="14"/>
      <c r="O26" s="14"/>
      <c r="P26" s="14"/>
      <c r="Q26" s="14"/>
      <c r="R26" s="14"/>
      <c r="S26" s="14"/>
      <c r="T26" s="14"/>
      <c r="U26" s="14"/>
      <c r="V26" s="33"/>
      <c r="W26" s="33"/>
      <c r="X26" s="33"/>
      <c r="Y26" s="33"/>
      <c r="Z26" s="33"/>
      <c r="AA26" s="14"/>
      <c r="AB26" s="14"/>
      <c r="AC26" s="14"/>
      <c r="AD26" s="11"/>
    </row>
    <row r="27" spans="1:31" x14ac:dyDescent="0.6">
      <c r="A27" s="123" t="s">
        <v>68</v>
      </c>
      <c r="B27" s="11"/>
      <c r="C27" s="11"/>
      <c r="D27" s="11"/>
      <c r="E27" s="11"/>
      <c r="F27" s="14"/>
      <c r="G27" s="112">
        <v>1</v>
      </c>
      <c r="H27" s="105">
        <v>1.0089999999999999</v>
      </c>
      <c r="I27" s="108">
        <v>1.03</v>
      </c>
      <c r="J27" s="106">
        <v>1.0389999999999999</v>
      </c>
      <c r="K27" s="108">
        <v>1.0229999999999999</v>
      </c>
      <c r="L27" s="108">
        <v>1.0009999999999999</v>
      </c>
      <c r="M27" s="14"/>
      <c r="N27" s="14"/>
      <c r="O27" s="14"/>
      <c r="P27" s="14"/>
      <c r="Q27" s="14"/>
      <c r="R27" s="14"/>
      <c r="S27" s="14"/>
      <c r="T27" s="14"/>
      <c r="U27" s="14"/>
      <c r="V27" s="33"/>
      <c r="W27" s="33"/>
      <c r="X27" s="33"/>
      <c r="Y27" s="33"/>
      <c r="Z27" s="33"/>
      <c r="AA27" s="14"/>
      <c r="AB27" s="14"/>
      <c r="AC27" s="14"/>
      <c r="AD27" s="11"/>
    </row>
    <row r="28" spans="1:31" x14ac:dyDescent="0.6">
      <c r="A28" s="8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35"/>
      <c r="W28" s="35"/>
      <c r="X28" s="35"/>
      <c r="Y28" s="35"/>
      <c r="Z28" s="35"/>
      <c r="AA28" s="11"/>
      <c r="AB28" s="11"/>
      <c r="AC28" s="11"/>
      <c r="AD28" s="11"/>
    </row>
    <row r="29" spans="1:31" ht="14.5" hidden="1" x14ac:dyDescent="0.6">
      <c r="L29" s="6"/>
      <c r="M29" s="6"/>
      <c r="N29" s="6"/>
      <c r="O29" s="6"/>
    </row>
    <row r="30" spans="1:31" ht="14.5" hidden="1" x14ac:dyDescent="0.6">
      <c r="L30" s="7"/>
      <c r="M30" s="7"/>
      <c r="N30" s="7"/>
      <c r="O30" s="7"/>
    </row>
    <row r="32" spans="1:31" ht="14.5" hidden="1" x14ac:dyDescent="0.6">
      <c r="L32" s="6"/>
      <c r="M32" s="6"/>
      <c r="N32" s="6"/>
      <c r="O32" s="6"/>
    </row>
  </sheetData>
  <mergeCells count="12">
    <mergeCell ref="AA1:AD1"/>
    <mergeCell ref="P1:P2"/>
    <mergeCell ref="L1:O1"/>
    <mergeCell ref="A1:A2"/>
    <mergeCell ref="B1:E1"/>
    <mergeCell ref="F1:F2"/>
    <mergeCell ref="G1:J1"/>
    <mergeCell ref="K1:K2"/>
    <mergeCell ref="U1:U2"/>
    <mergeCell ref="Q1:T1"/>
    <mergeCell ref="V1:Y1"/>
    <mergeCell ref="Z1:Z2"/>
  </mergeCells>
  <phoneticPr fontId="34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AA53"/>
  <sheetViews>
    <sheetView showGridLines="0" zoomScale="40" zoomScaleNormal="40" workbookViewId="0">
      <selection activeCell="H4" sqref="H4"/>
    </sheetView>
  </sheetViews>
  <sheetFormatPr defaultColWidth="0" defaultRowHeight="14.25" customHeight="1" zeroHeight="1" x14ac:dyDescent="0.65"/>
  <cols>
    <col min="1" max="1" width="10.26953125" style="36" customWidth="1"/>
    <col min="2" max="2" width="12.1328125" style="36" customWidth="1"/>
    <col min="3" max="3" width="13.40625" style="36" customWidth="1"/>
    <col min="4" max="4" width="12" style="36" customWidth="1"/>
    <col min="5" max="5" width="11.26953125" style="36" customWidth="1"/>
    <col min="6" max="6" width="10.7265625" style="36" customWidth="1"/>
    <col min="7" max="7" width="12" style="36" customWidth="1"/>
    <col min="8" max="8" width="25.40625" style="36" customWidth="1"/>
    <col min="9" max="10" width="8.7265625" style="36" customWidth="1"/>
    <col min="11" max="11" width="10.26953125" style="36" customWidth="1"/>
    <col min="12" max="12" width="14.26953125" style="36" customWidth="1"/>
    <col min="13" max="13" width="12.1328125" style="36" customWidth="1"/>
    <col min="14" max="14" width="10.26953125" style="36" customWidth="1"/>
    <col min="15" max="15" width="8.7265625" style="36" customWidth="1"/>
    <col min="16" max="16" width="9.26953125" style="36" customWidth="1"/>
    <col min="17" max="27" width="8.7265625" style="36" customWidth="1"/>
    <col min="28" max="16384" width="8.7265625" style="36" hidden="1"/>
  </cols>
  <sheetData>
    <row r="1" spans="1:16" ht="14.15" customHeight="1" x14ac:dyDescent="0.7">
      <c r="A1" s="166" t="s">
        <v>69</v>
      </c>
      <c r="B1" s="166"/>
      <c r="C1" s="166"/>
      <c r="D1" s="166"/>
      <c r="E1" s="166"/>
      <c r="F1" s="166"/>
      <c r="G1" s="166"/>
      <c r="J1" s="167" t="s">
        <v>70</v>
      </c>
      <c r="K1" s="167"/>
      <c r="L1" s="167"/>
      <c r="M1" s="167"/>
      <c r="N1" s="167"/>
      <c r="O1" s="167"/>
      <c r="P1" s="167"/>
    </row>
    <row r="2" spans="1:16" ht="14.65" customHeight="1" x14ac:dyDescent="0.65">
      <c r="A2" s="168" t="s">
        <v>71</v>
      </c>
      <c r="B2" s="168"/>
      <c r="C2" s="168"/>
      <c r="D2" s="168"/>
      <c r="E2" s="168"/>
      <c r="F2" s="168"/>
      <c r="G2" s="168"/>
      <c r="J2" s="167"/>
      <c r="K2" s="167"/>
      <c r="L2" s="167"/>
      <c r="M2" s="167"/>
      <c r="N2" s="167"/>
      <c r="O2" s="167"/>
      <c r="P2" s="167"/>
    </row>
    <row r="3" spans="1:16" ht="14.65" customHeight="1" x14ac:dyDescent="0.7">
      <c r="A3" s="168" t="s">
        <v>72</v>
      </c>
      <c r="B3" s="168"/>
      <c r="C3" s="168"/>
      <c r="D3" s="168"/>
      <c r="E3" s="168"/>
      <c r="F3" s="168"/>
      <c r="G3" s="168"/>
      <c r="J3" s="167"/>
      <c r="K3" s="167"/>
      <c r="L3" s="167"/>
      <c r="M3" s="167"/>
      <c r="N3" s="167"/>
      <c r="O3" s="167"/>
      <c r="P3" s="167"/>
    </row>
    <row r="4" spans="1:16" ht="21" x14ac:dyDescent="0.65">
      <c r="B4" s="37" t="s">
        <v>73</v>
      </c>
      <c r="C4" s="37" t="s">
        <v>74</v>
      </c>
      <c r="D4" s="37" t="s">
        <v>75</v>
      </c>
      <c r="E4" s="37" t="s">
        <v>76</v>
      </c>
      <c r="F4" s="37" t="s">
        <v>77</v>
      </c>
      <c r="G4" s="37" t="s">
        <v>78</v>
      </c>
      <c r="K4" s="37" t="s">
        <v>8</v>
      </c>
      <c r="L4" s="37" t="s">
        <v>74</v>
      </c>
      <c r="M4" s="37" t="s">
        <v>75</v>
      </c>
      <c r="N4" s="37" t="s">
        <v>76</v>
      </c>
      <c r="O4" s="37" t="s">
        <v>77</v>
      </c>
      <c r="P4" s="37" t="s">
        <v>78</v>
      </c>
    </row>
    <row r="5" spans="1:16" ht="31.5" x14ac:dyDescent="0.65">
      <c r="B5" s="37" t="s">
        <v>79</v>
      </c>
      <c r="C5" s="37" t="s">
        <v>80</v>
      </c>
      <c r="D5" s="37" t="s">
        <v>81</v>
      </c>
      <c r="E5" s="37" t="s">
        <v>82</v>
      </c>
      <c r="F5" s="37" t="s">
        <v>83</v>
      </c>
      <c r="G5" s="37" t="s">
        <v>84</v>
      </c>
      <c r="J5" s="38"/>
      <c r="K5" s="37" t="s">
        <v>53</v>
      </c>
      <c r="L5" s="37" t="s">
        <v>80</v>
      </c>
      <c r="M5" s="37" t="s">
        <v>81</v>
      </c>
      <c r="N5" s="37" t="s">
        <v>82</v>
      </c>
      <c r="O5" s="37" t="s">
        <v>83</v>
      </c>
      <c r="P5" s="37" t="s">
        <v>85</v>
      </c>
    </row>
    <row r="6" spans="1:16" ht="14.75" x14ac:dyDescent="0.75">
      <c r="A6" s="39" t="s">
        <v>86</v>
      </c>
      <c r="B6" s="99">
        <v>5788514</v>
      </c>
      <c r="C6" s="99">
        <v>3493318</v>
      </c>
      <c r="D6" s="99">
        <v>1046773</v>
      </c>
      <c r="E6" s="99">
        <v>1595305</v>
      </c>
      <c r="F6" s="99">
        <v>3357896</v>
      </c>
      <c r="G6" s="99">
        <v>-3645330</v>
      </c>
      <c r="H6" s="113"/>
      <c r="I6" s="41">
        <v>2014</v>
      </c>
      <c r="J6" s="39" t="s">
        <v>7</v>
      </c>
      <c r="K6" s="73">
        <f t="shared" ref="K6:K17" si="0">(B13/B9-1)*100</f>
        <v>0.68613496667275786</v>
      </c>
      <c r="L6" s="73">
        <f t="shared" ref="L6:L30" si="1">(C13-C9)/B9*100</f>
        <v>0.66764235594847332</v>
      </c>
      <c r="M6" s="73">
        <f t="shared" ref="M6:M30" si="2">(D13-D9)/B9*100</f>
        <v>0.62429027217745336</v>
      </c>
      <c r="N6" s="73">
        <f t="shared" ref="N6:N28" si="3">(E13-E9)/B9*100</f>
        <v>-1.5589017517146619</v>
      </c>
      <c r="O6" s="73">
        <f t="shared" ref="O6:O30" si="4">(F13-F9)/B9*100</f>
        <v>3.7277894456675273</v>
      </c>
      <c r="P6" s="73">
        <f t="shared" ref="P6:P28" si="5">(G13-G9)/B9*100</f>
        <v>-3.0212366101676595</v>
      </c>
    </row>
    <row r="7" spans="1:16" ht="14.75" x14ac:dyDescent="0.75">
      <c r="A7" s="39" t="s">
        <v>87</v>
      </c>
      <c r="B7" s="99">
        <v>5794324</v>
      </c>
      <c r="C7" s="99">
        <v>3570134</v>
      </c>
      <c r="D7" s="99">
        <v>1048095</v>
      </c>
      <c r="E7" s="99">
        <v>1407226</v>
      </c>
      <c r="F7" s="99">
        <v>3377465</v>
      </c>
      <c r="G7" s="99">
        <v>-3610291</v>
      </c>
      <c r="H7" s="113"/>
      <c r="I7" s="41">
        <v>2015</v>
      </c>
      <c r="J7" s="39" t="s">
        <v>4</v>
      </c>
      <c r="K7" s="73">
        <f t="shared" si="0"/>
        <v>3.2193421222123542</v>
      </c>
      <c r="L7" s="73">
        <f t="shared" si="1"/>
        <v>0.93154938581670399</v>
      </c>
      <c r="M7" s="73">
        <f t="shared" si="2"/>
        <v>0.58320662089797604</v>
      </c>
      <c r="N7" s="73">
        <f t="shared" si="3"/>
        <v>-0.84650835961295845</v>
      </c>
      <c r="O7" s="73">
        <f t="shared" si="4"/>
        <v>2.3265732163875814</v>
      </c>
      <c r="P7" s="73">
        <f t="shared" si="5"/>
        <v>1.9509512122478163E-2</v>
      </c>
    </row>
    <row r="8" spans="1:16" ht="14.75" x14ac:dyDescent="0.75">
      <c r="A8" s="39" t="s">
        <v>88</v>
      </c>
      <c r="B8" s="99">
        <v>5871806</v>
      </c>
      <c r="C8" s="99">
        <v>3596890</v>
      </c>
      <c r="D8" s="99">
        <v>1055613</v>
      </c>
      <c r="E8" s="99">
        <v>1446495</v>
      </c>
      <c r="F8" s="99">
        <v>3404353</v>
      </c>
      <c r="G8" s="99">
        <v>-3663189</v>
      </c>
      <c r="H8" s="113"/>
      <c r="I8" s="41"/>
      <c r="J8" s="39" t="s">
        <v>5</v>
      </c>
      <c r="K8" s="73">
        <f t="shared" si="0"/>
        <v>4.0800180295589961</v>
      </c>
      <c r="L8" s="73">
        <f t="shared" si="1"/>
        <v>1.0245161334051804</v>
      </c>
      <c r="M8" s="73">
        <f t="shared" si="2"/>
        <v>0.54088676962493776</v>
      </c>
      <c r="N8" s="73">
        <f t="shared" si="3"/>
        <v>2.1436027261235431</v>
      </c>
      <c r="O8" s="73">
        <f t="shared" si="4"/>
        <v>1.6124932643329912</v>
      </c>
      <c r="P8" s="73">
        <f t="shared" si="5"/>
        <v>-0.75630949839191242</v>
      </c>
    </row>
    <row r="9" spans="1:16" ht="14.75" x14ac:dyDescent="0.75">
      <c r="A9" s="39" t="s">
        <v>89</v>
      </c>
      <c r="B9" s="99">
        <v>5921284</v>
      </c>
      <c r="C9" s="99">
        <v>3580860</v>
      </c>
      <c r="D9" s="99">
        <v>1061790</v>
      </c>
      <c r="E9" s="99">
        <v>1485724</v>
      </c>
      <c r="F9" s="99">
        <v>3436831</v>
      </c>
      <c r="G9" s="99">
        <v>-3645482</v>
      </c>
      <c r="H9" s="113"/>
      <c r="I9" s="41"/>
      <c r="J9" s="39" t="s">
        <v>6</v>
      </c>
      <c r="K9" s="73">
        <f t="shared" si="0"/>
        <v>4.4470765005109048</v>
      </c>
      <c r="L9" s="73">
        <f t="shared" si="1"/>
        <v>2.1183703307383479</v>
      </c>
      <c r="M9" s="73">
        <f t="shared" si="2"/>
        <v>0.50826382017786953</v>
      </c>
      <c r="N9" s="73">
        <f t="shared" si="3"/>
        <v>2.1057535538660468</v>
      </c>
      <c r="O9" s="73">
        <f t="shared" si="4"/>
        <v>2.1849626236418831</v>
      </c>
      <c r="P9" s="73">
        <f t="shared" si="5"/>
        <v>-3.0827778634264265</v>
      </c>
    </row>
    <row r="10" spans="1:16" ht="14.75" x14ac:dyDescent="0.75">
      <c r="A10" s="39" t="s">
        <v>90</v>
      </c>
      <c r="B10" s="99">
        <v>5868932</v>
      </c>
      <c r="C10" s="99">
        <v>3577801</v>
      </c>
      <c r="D10" s="99">
        <v>1072504</v>
      </c>
      <c r="E10" s="99">
        <v>1457787</v>
      </c>
      <c r="F10" s="99">
        <v>3532097</v>
      </c>
      <c r="G10" s="99">
        <v>-3746587</v>
      </c>
      <c r="H10" s="113"/>
      <c r="I10" s="41"/>
      <c r="J10" s="39" t="s">
        <v>7</v>
      </c>
      <c r="K10" s="73">
        <f t="shared" si="0"/>
        <v>3.723218323249311</v>
      </c>
      <c r="L10" s="73">
        <f t="shared" si="1"/>
        <v>1.2211518720839893</v>
      </c>
      <c r="M10" s="73">
        <f t="shared" si="2"/>
        <v>0.36669444299077208</v>
      </c>
      <c r="N10" s="73">
        <f t="shared" si="3"/>
        <v>1.9882715477853412</v>
      </c>
      <c r="O10" s="73">
        <f t="shared" si="4"/>
        <v>1.5484294300217782</v>
      </c>
      <c r="P10" s="73">
        <f t="shared" si="5"/>
        <v>-0.40701707774284496</v>
      </c>
    </row>
    <row r="11" spans="1:16" ht="14.75" x14ac:dyDescent="0.75">
      <c r="A11" s="39" t="s">
        <v>91</v>
      </c>
      <c r="B11" s="99">
        <v>5901420</v>
      </c>
      <c r="C11" s="99">
        <v>3591851</v>
      </c>
      <c r="D11" s="99">
        <v>1081505</v>
      </c>
      <c r="E11" s="99">
        <v>1336132</v>
      </c>
      <c r="F11" s="99">
        <v>3574249</v>
      </c>
      <c r="G11" s="99">
        <v>-3723056</v>
      </c>
      <c r="H11" s="113"/>
      <c r="I11" s="41">
        <v>2016</v>
      </c>
      <c r="J11" s="39" t="s">
        <v>4</v>
      </c>
      <c r="K11" s="73">
        <f t="shared" si="0"/>
        <v>3.7385729281548263</v>
      </c>
      <c r="L11" s="73">
        <f t="shared" si="1"/>
        <v>2.1654300114908316</v>
      </c>
      <c r="M11" s="73">
        <f t="shared" si="2"/>
        <v>0.33503508574709306</v>
      </c>
      <c r="N11" s="73">
        <f t="shared" si="3"/>
        <v>0.90231340274053284</v>
      </c>
      <c r="O11" s="73">
        <f t="shared" si="4"/>
        <v>1.668638480866139</v>
      </c>
      <c r="P11" s="73">
        <f t="shared" si="5"/>
        <v>-2.2160088202575392</v>
      </c>
    </row>
    <row r="12" spans="1:16" ht="14.75" x14ac:dyDescent="0.75">
      <c r="A12" s="39" t="s">
        <v>92</v>
      </c>
      <c r="B12" s="99">
        <v>5928614</v>
      </c>
      <c r="C12" s="99">
        <v>3584864</v>
      </c>
      <c r="D12" s="99">
        <v>1088487</v>
      </c>
      <c r="E12" s="99">
        <v>1326464</v>
      </c>
      <c r="F12" s="99">
        <v>3598204</v>
      </c>
      <c r="G12" s="99">
        <v>-3692369</v>
      </c>
      <c r="H12" s="113"/>
      <c r="I12" s="41"/>
      <c r="J12" s="39" t="s">
        <v>5</v>
      </c>
      <c r="K12" s="73">
        <f t="shared" si="0"/>
        <v>1.6258672179133349</v>
      </c>
      <c r="L12" s="73">
        <f t="shared" si="1"/>
        <v>2.1768425282215702</v>
      </c>
      <c r="M12" s="73">
        <f t="shared" si="2"/>
        <v>0.32812352709510062</v>
      </c>
      <c r="N12" s="73">
        <f t="shared" si="3"/>
        <v>5.0991509718262142E-2</v>
      </c>
      <c r="O12" s="73">
        <f t="shared" si="4"/>
        <v>2.9393381751389036</v>
      </c>
      <c r="P12" s="73">
        <f t="shared" si="5"/>
        <v>-3.346521335437032</v>
      </c>
    </row>
    <row r="13" spans="1:16" ht="14.75" x14ac:dyDescent="0.75">
      <c r="A13" s="39" t="s">
        <v>93</v>
      </c>
      <c r="B13" s="99">
        <v>5961912</v>
      </c>
      <c r="C13" s="99">
        <v>3620393</v>
      </c>
      <c r="D13" s="99">
        <v>1098756</v>
      </c>
      <c r="E13" s="99">
        <v>1393417</v>
      </c>
      <c r="F13" s="99">
        <v>3657564</v>
      </c>
      <c r="G13" s="99">
        <v>-3824378</v>
      </c>
      <c r="H13" s="113"/>
      <c r="I13" s="41"/>
      <c r="J13" s="39" t="s">
        <v>6</v>
      </c>
      <c r="K13" s="73">
        <f t="shared" si="0"/>
        <v>1.0353563736946514</v>
      </c>
      <c r="L13" s="73">
        <f t="shared" si="1"/>
        <v>1.1067034609635507</v>
      </c>
      <c r="M13" s="73">
        <f t="shared" si="2"/>
        <v>0.3964139771818514</v>
      </c>
      <c r="N13" s="73">
        <f t="shared" si="3"/>
        <v>-2.3882864167290028</v>
      </c>
      <c r="O13" s="73">
        <f t="shared" si="4"/>
        <v>2.5771672525589993</v>
      </c>
      <c r="P13" s="73">
        <f t="shared" si="5"/>
        <v>-0.18797648162287656</v>
      </c>
    </row>
    <row r="14" spans="1:16" ht="14.75" x14ac:dyDescent="0.75">
      <c r="A14" s="39" t="s">
        <v>14</v>
      </c>
      <c r="B14" s="99">
        <v>6057873</v>
      </c>
      <c r="C14" s="99">
        <v>3632473</v>
      </c>
      <c r="D14" s="99">
        <v>1106732</v>
      </c>
      <c r="E14" s="99">
        <v>1408106</v>
      </c>
      <c r="F14" s="99">
        <v>3668642</v>
      </c>
      <c r="G14" s="99">
        <v>-3745442</v>
      </c>
      <c r="H14" s="113"/>
      <c r="I14" s="41"/>
      <c r="J14" s="39" t="s">
        <v>7</v>
      </c>
      <c r="K14" s="73">
        <f t="shared" si="0"/>
        <v>2.3845519816257932</v>
      </c>
      <c r="L14" s="73">
        <f t="shared" si="1"/>
        <v>2.0006025336491433</v>
      </c>
      <c r="M14" s="73">
        <f t="shared" si="2"/>
        <v>0.57790512666224336</v>
      </c>
      <c r="N14" s="73">
        <f t="shared" si="3"/>
        <v>0.55246805124349774</v>
      </c>
      <c r="O14" s="73">
        <f t="shared" si="4"/>
        <v>2.5013231968824785</v>
      </c>
      <c r="P14" s="73">
        <f t="shared" si="5"/>
        <v>-3.2842126642999783</v>
      </c>
    </row>
    <row r="15" spans="1:16" ht="14.75" x14ac:dyDescent="0.75">
      <c r="A15" s="39" t="s">
        <v>15</v>
      </c>
      <c r="B15" s="99">
        <v>6142199</v>
      </c>
      <c r="C15" s="99">
        <v>3652312</v>
      </c>
      <c r="D15" s="99">
        <v>1113425</v>
      </c>
      <c r="E15" s="99">
        <v>1462635</v>
      </c>
      <c r="F15" s="99">
        <v>3669409</v>
      </c>
      <c r="G15" s="99">
        <v>-3767689</v>
      </c>
      <c r="H15" s="113"/>
      <c r="I15" s="41">
        <v>2017</v>
      </c>
      <c r="J15" s="39" t="s">
        <v>4</v>
      </c>
      <c r="K15" s="73">
        <f t="shared" si="0"/>
        <v>2.0452867766297622</v>
      </c>
      <c r="L15" s="73">
        <f t="shared" si="1"/>
        <v>1.3592175230186856</v>
      </c>
      <c r="M15" s="73">
        <f t="shared" si="2"/>
        <v>0.62873636434374847</v>
      </c>
      <c r="N15" s="73">
        <f t="shared" si="3"/>
        <v>0.97376801518565725</v>
      </c>
      <c r="O15" s="73">
        <f t="shared" si="4"/>
        <v>4.0275917115387099</v>
      </c>
      <c r="P15" s="73">
        <f t="shared" si="5"/>
        <v>-4.3642692777663115</v>
      </c>
    </row>
    <row r="16" spans="1:16" ht="14.75" x14ac:dyDescent="0.75">
      <c r="A16" s="39" t="s">
        <v>16</v>
      </c>
      <c r="B16" s="99">
        <v>6192264</v>
      </c>
      <c r="C16" s="99">
        <v>3710454</v>
      </c>
      <c r="D16" s="99">
        <v>1118620</v>
      </c>
      <c r="E16" s="99">
        <v>1451306</v>
      </c>
      <c r="F16" s="99">
        <v>3727742</v>
      </c>
      <c r="G16" s="99">
        <v>-3875135</v>
      </c>
      <c r="H16" s="113"/>
      <c r="J16" s="39" t="s">
        <v>5</v>
      </c>
      <c r="K16" s="73">
        <f t="shared" si="0"/>
        <v>3.615759725590717</v>
      </c>
      <c r="L16" s="73">
        <f t="shared" si="1"/>
        <v>1.2900222250240023</v>
      </c>
      <c r="M16" s="73">
        <f t="shared" si="2"/>
        <v>0.70255619015700421</v>
      </c>
      <c r="N16" s="73">
        <f t="shared" si="3"/>
        <v>2.9531102137226104</v>
      </c>
      <c r="O16" s="73">
        <f t="shared" si="4"/>
        <v>2.6427480786400266</v>
      </c>
      <c r="P16" s="73">
        <f t="shared" si="5"/>
        <v>-4.4170492992460986</v>
      </c>
    </row>
    <row r="17" spans="1:16" ht="14.75" x14ac:dyDescent="0.75">
      <c r="A17" s="39" t="s">
        <v>17</v>
      </c>
      <c r="B17" s="99">
        <v>6183887</v>
      </c>
      <c r="C17" s="99">
        <v>3693197</v>
      </c>
      <c r="D17" s="99">
        <v>1120618</v>
      </c>
      <c r="E17" s="99">
        <v>1511956</v>
      </c>
      <c r="F17" s="99">
        <v>3749880</v>
      </c>
      <c r="G17" s="99">
        <v>-3848644</v>
      </c>
      <c r="H17" s="113"/>
      <c r="J17" s="39" t="s">
        <v>6</v>
      </c>
      <c r="K17" s="73">
        <f t="shared" si="0"/>
        <v>3.9569552725091883</v>
      </c>
      <c r="L17" s="73">
        <f t="shared" si="1"/>
        <v>2.1777303665892203</v>
      </c>
      <c r="M17" s="73">
        <f t="shared" si="2"/>
        <v>0.66981268389240034</v>
      </c>
      <c r="N17" s="73">
        <f t="shared" si="3"/>
        <v>6.2689966204077257</v>
      </c>
      <c r="O17" s="73">
        <f t="shared" si="4"/>
        <v>3.5070622353899448</v>
      </c>
      <c r="P17" s="73">
        <f t="shared" si="5"/>
        <v>-7.5114091608304872</v>
      </c>
    </row>
    <row r="18" spans="1:16" ht="14.75" x14ac:dyDescent="0.75">
      <c r="A18" s="39" t="s">
        <v>18</v>
      </c>
      <c r="B18" s="99">
        <v>6284351</v>
      </c>
      <c r="C18" s="99">
        <v>3763652</v>
      </c>
      <c r="D18" s="99">
        <v>1127028</v>
      </c>
      <c r="E18" s="99">
        <v>1462767</v>
      </c>
      <c r="F18" s="99">
        <v>3769726</v>
      </c>
      <c r="G18" s="99">
        <v>-3879685</v>
      </c>
      <c r="H18" s="113"/>
      <c r="J18" s="39" t="s">
        <v>7</v>
      </c>
      <c r="K18" s="73">
        <f t="shared" ref="K18:K30" si="6">(B25/B21-1)*100</f>
        <v>3.2907857651099492</v>
      </c>
      <c r="L18" s="73">
        <f t="shared" si="1"/>
        <v>2.2731978750170776</v>
      </c>
      <c r="M18" s="73">
        <f t="shared" si="2"/>
        <v>0.52181645448163061</v>
      </c>
      <c r="N18" s="73">
        <f t="shared" si="3"/>
        <v>-1.1896682300522243</v>
      </c>
      <c r="O18" s="73">
        <f t="shared" si="4"/>
        <v>4.7747674467273544</v>
      </c>
      <c r="P18" s="73">
        <f t="shared" si="5"/>
        <v>-4.8307587092474034</v>
      </c>
    </row>
    <row r="19" spans="1:16" ht="14.75" x14ac:dyDescent="0.75">
      <c r="A19" s="39" t="s">
        <v>19</v>
      </c>
      <c r="B19" s="99">
        <v>6242063</v>
      </c>
      <c r="C19" s="99">
        <v>3786018</v>
      </c>
      <c r="D19" s="99">
        <v>1133579</v>
      </c>
      <c r="E19" s="99">
        <v>1465767</v>
      </c>
      <c r="F19" s="99">
        <v>3849949</v>
      </c>
      <c r="G19" s="99">
        <v>-3973239</v>
      </c>
      <c r="H19" s="113"/>
      <c r="I19" s="41">
        <v>2018</v>
      </c>
      <c r="J19" s="39" t="s">
        <v>4</v>
      </c>
      <c r="K19" s="73">
        <f t="shared" si="6"/>
        <v>2.9761960453362324</v>
      </c>
      <c r="L19" s="73">
        <f t="shared" si="1"/>
        <v>1.8802148923947479</v>
      </c>
      <c r="M19" s="73">
        <f t="shared" si="2"/>
        <v>0.4091139025748789</v>
      </c>
      <c r="N19" s="73">
        <f t="shared" si="3"/>
        <v>3.0871289734852527</v>
      </c>
      <c r="O19" s="73">
        <f t="shared" si="4"/>
        <v>2.6799642719250807</v>
      </c>
      <c r="P19" s="73">
        <f t="shared" si="5"/>
        <v>-4.7567989690753798</v>
      </c>
    </row>
    <row r="20" spans="1:16" ht="14.75" x14ac:dyDescent="0.75">
      <c r="A20" s="39" t="s">
        <v>20</v>
      </c>
      <c r="B20" s="99">
        <v>6256376</v>
      </c>
      <c r="C20" s="99">
        <v>3778984</v>
      </c>
      <c r="D20" s="99">
        <v>1143167</v>
      </c>
      <c r="E20" s="99">
        <v>1303417</v>
      </c>
      <c r="F20" s="99">
        <v>3887327</v>
      </c>
      <c r="G20" s="99">
        <v>-3886775</v>
      </c>
      <c r="H20" s="113"/>
      <c r="I20" s="41"/>
      <c r="J20" s="39" t="s">
        <v>5</v>
      </c>
      <c r="K20" s="73">
        <f t="shared" si="6"/>
        <v>3.8926144611713287</v>
      </c>
      <c r="L20" s="73">
        <f t="shared" si="1"/>
        <v>1.9769592599355481</v>
      </c>
      <c r="M20" s="73">
        <f t="shared" si="2"/>
        <v>0.29579015056369584</v>
      </c>
      <c r="N20" s="73">
        <f t="shared" si="3"/>
        <v>-0.11167697755065471</v>
      </c>
      <c r="O20" s="73">
        <f t="shared" si="4"/>
        <v>4.8824778775839119</v>
      </c>
      <c r="P20" s="73">
        <f t="shared" si="5"/>
        <v>-3.8868937797794323</v>
      </c>
    </row>
    <row r="21" spans="1:16" ht="14.75" x14ac:dyDescent="0.75">
      <c r="A21" s="39" t="s">
        <v>21</v>
      </c>
      <c r="B21" s="99">
        <v>6331345</v>
      </c>
      <c r="C21" s="99">
        <v>3816912</v>
      </c>
      <c r="D21" s="99">
        <v>1156355</v>
      </c>
      <c r="E21" s="99">
        <v>1546120</v>
      </c>
      <c r="F21" s="99">
        <v>3904559</v>
      </c>
      <c r="G21" s="99">
        <v>-4051736</v>
      </c>
      <c r="H21" s="113"/>
      <c r="J21" s="39" t="s">
        <v>6</v>
      </c>
      <c r="K21" s="73">
        <f t="shared" si="6"/>
        <v>4.7741998770590932</v>
      </c>
      <c r="L21" s="73">
        <f t="shared" si="1"/>
        <v>1.5355927439652715</v>
      </c>
      <c r="M21" s="73">
        <f t="shared" si="2"/>
        <v>0.25775153453184824</v>
      </c>
      <c r="N21" s="73">
        <f t="shared" si="3"/>
        <v>5.0544762265568952</v>
      </c>
      <c r="O21" s="73">
        <f t="shared" si="4"/>
        <v>2.2611224153735785</v>
      </c>
      <c r="P21" s="73">
        <f t="shared" si="5"/>
        <v>-4.2164147321207555</v>
      </c>
    </row>
    <row r="22" spans="1:16" ht="14.75" x14ac:dyDescent="0.75">
      <c r="A22" s="39" t="s">
        <v>22</v>
      </c>
      <c r="B22" s="99">
        <v>6412884</v>
      </c>
      <c r="C22" s="99">
        <v>3849070</v>
      </c>
      <c r="D22" s="99">
        <v>1166540</v>
      </c>
      <c r="E22" s="99">
        <v>1523962</v>
      </c>
      <c r="F22" s="99">
        <v>4022834</v>
      </c>
      <c r="G22" s="99">
        <v>-4153951</v>
      </c>
      <c r="H22" s="113"/>
      <c r="J22" s="39" t="s">
        <v>7</v>
      </c>
      <c r="K22" s="73">
        <f t="shared" si="6"/>
        <v>5.1591083132916271</v>
      </c>
      <c r="L22" s="73">
        <f t="shared" si="1"/>
        <v>1.396089359505396</v>
      </c>
      <c r="M22" s="73">
        <f t="shared" si="2"/>
        <v>0.31097775798752725</v>
      </c>
      <c r="N22" s="73">
        <f t="shared" si="3"/>
        <v>7.3578955352053068</v>
      </c>
      <c r="O22" s="73">
        <f t="shared" si="4"/>
        <v>1.4687838700759179</v>
      </c>
      <c r="P22" s="73">
        <f t="shared" si="5"/>
        <v>-4.2163274867822595</v>
      </c>
    </row>
    <row r="23" spans="1:16" ht="14.75" x14ac:dyDescent="0.75">
      <c r="A23" s="39" t="s">
        <v>23</v>
      </c>
      <c r="B23" s="99">
        <v>6467761</v>
      </c>
      <c r="C23" s="99">
        <v>3866542</v>
      </c>
      <c r="D23" s="99">
        <v>1177433</v>
      </c>
      <c r="E23" s="99">
        <v>1650102</v>
      </c>
      <c r="F23" s="99">
        <v>4014911</v>
      </c>
      <c r="G23" s="99">
        <v>-4248954</v>
      </c>
      <c r="H23" s="113"/>
      <c r="I23" s="41">
        <v>2019</v>
      </c>
      <c r="J23" s="61" t="s">
        <v>4</v>
      </c>
      <c r="K23" s="73">
        <f t="shared" si="6"/>
        <v>3.5941883876782654</v>
      </c>
      <c r="L23" s="73">
        <f t="shared" si="1"/>
        <v>1.5618564256882155</v>
      </c>
      <c r="M23" s="73">
        <f t="shared" si="2"/>
        <v>0.38700773379464742</v>
      </c>
      <c r="N23" s="73">
        <f t="shared" si="3"/>
        <v>1.6165526707273934</v>
      </c>
      <c r="O23" s="73">
        <f t="shared" si="4"/>
        <v>2.0715824235464004</v>
      </c>
      <c r="P23" s="73">
        <f t="shared" si="5"/>
        <v>-2.3980184574084036</v>
      </c>
    </row>
    <row r="24" spans="1:16" ht="14.75" x14ac:dyDescent="0.75">
      <c r="A24" s="39" t="s">
        <v>24</v>
      </c>
      <c r="B24" s="99">
        <v>6503938</v>
      </c>
      <c r="C24" s="99">
        <v>3915231</v>
      </c>
      <c r="D24" s="99">
        <v>1185073</v>
      </c>
      <c r="E24" s="99">
        <v>1695629</v>
      </c>
      <c r="F24" s="99">
        <v>4106742</v>
      </c>
      <c r="G24" s="99">
        <v>-4356717</v>
      </c>
      <c r="H24" s="113"/>
      <c r="J24" s="97" t="s">
        <v>5</v>
      </c>
      <c r="K24" s="98">
        <f t="shared" si="6"/>
        <v>2.4329245842638292</v>
      </c>
      <c r="L24" s="98">
        <f t="shared" si="1"/>
        <v>1.4528554543877052</v>
      </c>
      <c r="M24" s="98">
        <f t="shared" si="2"/>
        <v>0.46433334732241527</v>
      </c>
      <c r="N24" s="98">
        <f t="shared" si="3"/>
        <v>4.3313322993318275</v>
      </c>
      <c r="O24" s="98">
        <f t="shared" si="4"/>
        <v>-0.11621355434892283</v>
      </c>
      <c r="P24" s="98">
        <f t="shared" si="5"/>
        <v>-3.0764967648015649</v>
      </c>
    </row>
    <row r="25" spans="1:16" ht="14.75" x14ac:dyDescent="0.75">
      <c r="A25" s="39" t="s">
        <v>25</v>
      </c>
      <c r="B25" s="99">
        <v>6539696</v>
      </c>
      <c r="C25" s="99">
        <v>3960836</v>
      </c>
      <c r="D25" s="99">
        <v>1189393</v>
      </c>
      <c r="E25" s="99">
        <v>1470798</v>
      </c>
      <c r="F25" s="99">
        <v>4206866</v>
      </c>
      <c r="G25" s="99">
        <v>-4357588</v>
      </c>
      <c r="H25" s="113"/>
      <c r="J25" s="39" t="s">
        <v>6</v>
      </c>
      <c r="K25" s="98">
        <f t="shared" si="6"/>
        <v>1.5293386156386202</v>
      </c>
      <c r="L25" s="98">
        <f t="shared" si="1"/>
        <v>1.3678288589436947</v>
      </c>
      <c r="M25" s="98">
        <f t="shared" si="2"/>
        <v>0.50121440486237412</v>
      </c>
      <c r="N25" s="98">
        <f t="shared" si="3"/>
        <v>-2.2151754309115823</v>
      </c>
      <c r="O25" s="98">
        <f t="shared" si="4"/>
        <v>2.5801645885089171</v>
      </c>
      <c r="P25" s="98">
        <f t="shared" si="5"/>
        <v>-1.8352767773300527</v>
      </c>
    </row>
    <row r="26" spans="1:16" ht="14.75" x14ac:dyDescent="0.75">
      <c r="A26" s="39" t="s">
        <v>26</v>
      </c>
      <c r="B26" s="99">
        <v>6603744</v>
      </c>
      <c r="C26" s="99">
        <v>3969646</v>
      </c>
      <c r="D26" s="99">
        <v>1192776</v>
      </c>
      <c r="E26" s="99">
        <v>1721936</v>
      </c>
      <c r="F26" s="99">
        <v>4194697</v>
      </c>
      <c r="G26" s="99">
        <v>-4458999</v>
      </c>
      <c r="H26" s="114"/>
      <c r="J26" s="39" t="s">
        <v>7</v>
      </c>
      <c r="K26" s="98">
        <f t="shared" si="6"/>
        <v>0.64867590720836255</v>
      </c>
      <c r="L26" s="98">
        <f t="shared" si="1"/>
        <v>0.59500491923468757</v>
      </c>
      <c r="M26" s="98">
        <f t="shared" si="2"/>
        <v>0.487648402244788</v>
      </c>
      <c r="N26" s="98">
        <f t="shared" si="3"/>
        <v>0.28160182961213515</v>
      </c>
      <c r="O26" s="98">
        <f t="shared" si="4"/>
        <v>0.74899455961434835</v>
      </c>
      <c r="P26" s="98">
        <f t="shared" si="5"/>
        <v>-0.91341012748713624</v>
      </c>
    </row>
    <row r="27" spans="1:16" ht="14.75" x14ac:dyDescent="0.75">
      <c r="A27" s="39" t="s">
        <v>27</v>
      </c>
      <c r="B27" s="99">
        <v>6719526</v>
      </c>
      <c r="C27" s="99">
        <v>3994407</v>
      </c>
      <c r="D27" s="99">
        <v>1196564</v>
      </c>
      <c r="E27" s="99">
        <v>1642879</v>
      </c>
      <c r="F27" s="99">
        <v>4330698</v>
      </c>
      <c r="G27" s="99">
        <v>-4500349</v>
      </c>
      <c r="H27" s="114"/>
      <c r="I27" s="36">
        <v>2020</v>
      </c>
      <c r="J27" s="61" t="s">
        <v>4</v>
      </c>
      <c r="K27" s="98">
        <f t="shared" si="6"/>
        <v>-1.1631909803912932</v>
      </c>
      <c r="L27" s="98">
        <f t="shared" si="1"/>
        <v>-1.631829407426735</v>
      </c>
      <c r="M27" s="98">
        <f t="shared" si="2"/>
        <v>0.47445620913026348</v>
      </c>
      <c r="N27" s="98">
        <f t="shared" si="3"/>
        <v>0.83546566741143047</v>
      </c>
      <c r="O27" s="98">
        <f t="shared" si="4"/>
        <v>0.85595946262988598</v>
      </c>
      <c r="P27" s="98">
        <f t="shared" si="5"/>
        <v>-2.1945609584430565</v>
      </c>
    </row>
    <row r="28" spans="1:16" ht="14.75" x14ac:dyDescent="0.75">
      <c r="A28" s="39" t="s">
        <v>28</v>
      </c>
      <c r="B28" s="99">
        <v>6814449</v>
      </c>
      <c r="C28" s="99">
        <v>4015105</v>
      </c>
      <c r="D28" s="99">
        <v>1201837</v>
      </c>
      <c r="E28" s="99">
        <v>2024369</v>
      </c>
      <c r="F28" s="99">
        <v>4253804</v>
      </c>
      <c r="G28" s="99">
        <v>-4630950</v>
      </c>
      <c r="H28" s="114"/>
      <c r="J28" s="97" t="s">
        <v>5</v>
      </c>
      <c r="K28" s="98">
        <f t="shared" si="6"/>
        <v>-8.6149556436598154</v>
      </c>
      <c r="L28" s="98">
        <f t="shared" si="1"/>
        <v>-12.405421060882258</v>
      </c>
      <c r="M28" s="98">
        <f t="shared" si="2"/>
        <v>0.42754569332851178</v>
      </c>
      <c r="N28" s="98">
        <f t="shared" si="3"/>
        <v>1.5235346992963976</v>
      </c>
      <c r="O28" s="98">
        <f t="shared" si="4"/>
        <v>-7.7608521973027198</v>
      </c>
      <c r="P28" s="98">
        <f t="shared" si="5"/>
        <v>10.851478140295367</v>
      </c>
    </row>
    <row r="29" spans="1:16" ht="14.75" x14ac:dyDescent="0.75">
      <c r="A29" s="39" t="s">
        <v>29</v>
      </c>
      <c r="B29" s="99">
        <v>6877086</v>
      </c>
      <c r="C29" s="99">
        <v>4052136</v>
      </c>
      <c r="D29" s="99">
        <v>1209730</v>
      </c>
      <c r="E29" s="99">
        <v>1951982</v>
      </c>
      <c r="F29" s="99">
        <v>4302920</v>
      </c>
      <c r="G29" s="99">
        <v>-4633323</v>
      </c>
      <c r="H29" s="114"/>
      <c r="J29" s="61" t="s">
        <v>6</v>
      </c>
      <c r="K29" s="98">
        <f t="shared" si="6"/>
        <v>-2.8290284325082959</v>
      </c>
      <c r="L29" s="98">
        <f t="shared" si="1"/>
        <v>-4.4980932015063599</v>
      </c>
      <c r="M29" s="98">
        <f t="shared" si="2"/>
        <v>0.41866458341312957</v>
      </c>
      <c r="N29" s="98">
        <f>(E36-E32)/B32*100</f>
        <v>2.6159960050096371</v>
      </c>
      <c r="O29" s="98">
        <f t="shared" si="4"/>
        <v>-0.96791794370734807</v>
      </c>
      <c r="P29" s="98">
        <f>(G36-G32)/B32*100</f>
        <v>1.2837881296463987</v>
      </c>
    </row>
    <row r="30" spans="1:16" ht="14.75" x14ac:dyDescent="0.75">
      <c r="A30" s="60" t="s">
        <v>30</v>
      </c>
      <c r="B30" s="99">
        <v>6841095</v>
      </c>
      <c r="C30" s="99">
        <v>4072787</v>
      </c>
      <c r="D30" s="99">
        <v>1218333</v>
      </c>
      <c r="E30" s="99">
        <v>1828689</v>
      </c>
      <c r="F30" s="99">
        <v>4331499</v>
      </c>
      <c r="G30" s="99">
        <v>-4617358</v>
      </c>
      <c r="H30" s="115"/>
      <c r="J30" s="39" t="s">
        <v>7</v>
      </c>
      <c r="K30" s="98">
        <f t="shared" si="6"/>
        <v>-1.8269221878568498</v>
      </c>
      <c r="L30" s="98">
        <f t="shared" si="1"/>
        <v>-4.975832512725205</v>
      </c>
      <c r="M30" s="98">
        <f t="shared" si="2"/>
        <v>0.53443549095481802</v>
      </c>
      <c r="N30" s="98">
        <f>(E37-E33)/B33*100</f>
        <v>2.3654029301489117</v>
      </c>
      <c r="O30" s="98">
        <f t="shared" si="4"/>
        <v>0.990147501421617</v>
      </c>
      <c r="P30" s="98">
        <f>(G37-G33)/B33*100</f>
        <v>-1.1387815934129439</v>
      </c>
    </row>
    <row r="31" spans="1:16" ht="14.75" x14ac:dyDescent="0.75">
      <c r="A31" s="60" t="s">
        <v>31</v>
      </c>
      <c r="B31" s="99">
        <v>6883007</v>
      </c>
      <c r="C31" s="99">
        <v>4092032</v>
      </c>
      <c r="D31" s="99">
        <v>1227765</v>
      </c>
      <c r="E31" s="99">
        <v>1933924</v>
      </c>
      <c r="F31" s="99">
        <v>4322889</v>
      </c>
      <c r="G31" s="99">
        <v>-4707075</v>
      </c>
      <c r="H31" s="114"/>
      <c r="K31" s="73"/>
      <c r="L31" s="73"/>
      <c r="M31" s="73"/>
      <c r="N31" s="73"/>
    </row>
    <row r="32" spans="1:16" ht="14.75" x14ac:dyDescent="0.75">
      <c r="A32" s="101" t="s">
        <v>32</v>
      </c>
      <c r="B32" s="99">
        <v>6918665</v>
      </c>
      <c r="C32" s="99">
        <v>4108315</v>
      </c>
      <c r="D32" s="99">
        <v>1235992</v>
      </c>
      <c r="E32" s="99">
        <v>1873417</v>
      </c>
      <c r="F32" s="99">
        <v>4429628</v>
      </c>
      <c r="G32" s="99">
        <v>-4756014</v>
      </c>
      <c r="H32" s="116"/>
    </row>
    <row r="33" spans="1:11" ht="14.75" x14ac:dyDescent="0.75">
      <c r="A33" s="60" t="s">
        <v>106</v>
      </c>
      <c r="B33" s="99">
        <v>6921696</v>
      </c>
      <c r="C33" s="99">
        <v>4093055</v>
      </c>
      <c r="D33" s="99">
        <v>1243266</v>
      </c>
      <c r="E33" s="99">
        <v>1971348</v>
      </c>
      <c r="F33" s="99">
        <v>4354429</v>
      </c>
      <c r="G33" s="99">
        <v>-4696139</v>
      </c>
      <c r="H33" s="114"/>
    </row>
    <row r="34" spans="1:11" ht="14.75" x14ac:dyDescent="0.75">
      <c r="A34" s="101" t="s">
        <v>114</v>
      </c>
      <c r="B34" s="99">
        <v>6761520</v>
      </c>
      <c r="C34" s="99">
        <v>3961152</v>
      </c>
      <c r="D34" s="99">
        <v>1250791</v>
      </c>
      <c r="E34" s="99">
        <v>1885844</v>
      </c>
      <c r="F34" s="99">
        <v>4390056</v>
      </c>
      <c r="G34" s="99">
        <v>-4767490</v>
      </c>
      <c r="H34" s="131"/>
      <c r="I34" s="142"/>
      <c r="J34" s="141"/>
      <c r="K34" s="141"/>
    </row>
    <row r="35" spans="1:11" ht="14.75" x14ac:dyDescent="0.75">
      <c r="A35" s="101" t="s">
        <v>118</v>
      </c>
      <c r="B35" s="99">
        <v>6290039</v>
      </c>
      <c r="C35" s="99">
        <v>3238166</v>
      </c>
      <c r="D35" s="99">
        <v>1257193</v>
      </c>
      <c r="E35" s="99">
        <v>2038789</v>
      </c>
      <c r="F35" s="99">
        <v>3788709</v>
      </c>
      <c r="G35" s="99">
        <v>-3960167</v>
      </c>
    </row>
    <row r="36" spans="1:11" ht="14.75" x14ac:dyDescent="0.75">
      <c r="A36" s="101" t="s">
        <v>119</v>
      </c>
      <c r="B36" s="99">
        <v>6722934</v>
      </c>
      <c r="C36" s="99">
        <v>3797107</v>
      </c>
      <c r="D36" s="99">
        <v>1264958</v>
      </c>
      <c r="E36" s="99">
        <v>2054409</v>
      </c>
      <c r="F36" s="99">
        <v>4362661</v>
      </c>
      <c r="G36" s="99">
        <v>-4667193</v>
      </c>
    </row>
    <row r="37" spans="1:11" x14ac:dyDescent="0.65">
      <c r="A37" s="101" t="s">
        <v>121</v>
      </c>
      <c r="B37" s="36">
        <v>6795242</v>
      </c>
      <c r="C37" s="36">
        <v>3748643</v>
      </c>
      <c r="D37" s="36">
        <v>1280258</v>
      </c>
      <c r="E37" s="36">
        <v>2135074</v>
      </c>
      <c r="F37" s="36">
        <v>4422964</v>
      </c>
      <c r="G37" s="36">
        <v>-4774962</v>
      </c>
    </row>
    <row r="38" spans="1:11" x14ac:dyDescent="0.65">
      <c r="A38" s="169" t="s">
        <v>122</v>
      </c>
      <c r="B38" s="169"/>
      <c r="C38" s="169"/>
    </row>
    <row r="39" spans="1:11" ht="14.75" x14ac:dyDescent="0.75">
      <c r="A39" s="143" t="s">
        <v>94</v>
      </c>
    </row>
    <row r="40" spans="1:11" x14ac:dyDescent="0.65">
      <c r="A40" s="150" t="s">
        <v>95</v>
      </c>
      <c r="B40" s="150"/>
      <c r="C40" s="150"/>
      <c r="D40" s="149"/>
    </row>
    <row r="41" spans="1:11" x14ac:dyDescent="0.65">
      <c r="A41" s="40"/>
      <c r="B41" s="148">
        <v>43899</v>
      </c>
      <c r="C41" s="42"/>
    </row>
    <row r="49" s="36" customFormat="1" ht="14.25" hidden="1" customHeight="1" x14ac:dyDescent="0.65"/>
    <row r="50" s="36" customFormat="1" ht="14.25" hidden="1" customHeight="1" x14ac:dyDescent="0.65"/>
    <row r="51" s="36" customFormat="1" ht="14.25" hidden="1" customHeight="1" x14ac:dyDescent="0.65"/>
    <row r="52" s="36" customFormat="1" ht="14.25" hidden="1" customHeight="1" x14ac:dyDescent="0.65"/>
    <row r="53" s="36" customFormat="1" ht="14.25" hidden="1" customHeight="1" x14ac:dyDescent="0.65"/>
  </sheetData>
  <mergeCells count="5">
    <mergeCell ref="A1:G1"/>
    <mergeCell ref="J1:P3"/>
    <mergeCell ref="A2:G2"/>
    <mergeCell ref="A3:G3"/>
    <mergeCell ref="A38:C38"/>
  </mergeCells>
  <phoneticPr fontId="34" type="noConversion"/>
  <hyperlinks>
    <hyperlink ref="A39" r:id="rId1" xr:uid="{00000000-0004-0000-0200-000000000000}"/>
  </hyperlinks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AF38"/>
  <sheetViews>
    <sheetView showGridLines="0" zoomScale="40" zoomScaleNormal="40" workbookViewId="0">
      <selection activeCell="B27" sqref="B27"/>
    </sheetView>
  </sheetViews>
  <sheetFormatPr defaultColWidth="0" defaultRowHeight="0" customHeight="1" zeroHeight="1" x14ac:dyDescent="0.6"/>
  <cols>
    <col min="1" max="1" width="7.86328125" style="40" customWidth="1"/>
    <col min="2" max="2" width="26.40625" style="40" customWidth="1"/>
    <col min="3" max="3" width="29.26953125" style="40" customWidth="1"/>
    <col min="4" max="18" width="11.1328125" style="40" bestFit="1" customWidth="1"/>
    <col min="19" max="19" width="12.86328125" style="40" customWidth="1"/>
    <col min="20" max="20" width="12" style="40" customWidth="1"/>
    <col min="21" max="21" width="11.40625" style="40" customWidth="1"/>
    <col min="22" max="22" width="15.1328125" style="40" customWidth="1"/>
    <col min="23" max="30" width="11.1328125" style="40" customWidth="1"/>
    <col min="31" max="31" width="13.7265625" style="40" customWidth="1"/>
    <col min="32" max="16384" width="9.1328125" style="40" hidden="1"/>
  </cols>
  <sheetData>
    <row r="1" spans="1:32" ht="15.5" x14ac:dyDescent="0.7">
      <c r="A1" s="171" t="s">
        <v>96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172"/>
      <c r="AC1" s="172"/>
      <c r="AD1" s="172"/>
      <c r="AE1" s="172"/>
    </row>
    <row r="2" spans="1:32" ht="13" x14ac:dyDescent="0.6">
      <c r="D2" s="43">
        <v>2014</v>
      </c>
      <c r="E2" s="43"/>
      <c r="F2" s="43"/>
      <c r="G2" s="43"/>
      <c r="H2" s="43">
        <v>2015</v>
      </c>
      <c r="I2" s="43"/>
      <c r="J2" s="43"/>
      <c r="K2" s="43"/>
      <c r="L2" s="43">
        <v>2016</v>
      </c>
      <c r="M2" s="43"/>
      <c r="N2" s="43"/>
      <c r="O2" s="43"/>
      <c r="P2" s="43">
        <v>2017</v>
      </c>
      <c r="Q2" s="43"/>
      <c r="R2" s="43"/>
      <c r="T2" s="43">
        <v>2018</v>
      </c>
      <c r="X2" s="42">
        <v>2019</v>
      </c>
      <c r="Y2" s="42"/>
      <c r="Z2" s="42"/>
      <c r="AA2" s="42"/>
      <c r="AB2" s="44">
        <v>2020</v>
      </c>
      <c r="AC2" s="44"/>
      <c r="AD2" s="44"/>
    </row>
    <row r="3" spans="1:32" ht="13" x14ac:dyDescent="0.6">
      <c r="D3" s="43" t="s">
        <v>4</v>
      </c>
      <c r="E3" s="43" t="s">
        <v>5</v>
      </c>
      <c r="F3" s="43" t="s">
        <v>6</v>
      </c>
      <c r="G3" s="43" t="s">
        <v>7</v>
      </c>
      <c r="H3" s="43" t="s">
        <v>4</v>
      </c>
      <c r="I3" s="43" t="s">
        <v>5</v>
      </c>
      <c r="J3" s="43" t="s">
        <v>6</v>
      </c>
      <c r="K3" s="43" t="s">
        <v>7</v>
      </c>
      <c r="L3" s="43" t="s">
        <v>4</v>
      </c>
      <c r="M3" s="43" t="s">
        <v>5</v>
      </c>
      <c r="N3" s="43" t="s">
        <v>6</v>
      </c>
      <c r="O3" s="43" t="s">
        <v>7</v>
      </c>
      <c r="P3" s="43" t="s">
        <v>4</v>
      </c>
      <c r="Q3" s="43" t="s">
        <v>5</v>
      </c>
      <c r="R3" s="43" t="s">
        <v>6</v>
      </c>
      <c r="S3" s="43" t="s">
        <v>7</v>
      </c>
      <c r="T3" s="43" t="s">
        <v>4</v>
      </c>
      <c r="U3" s="43" t="s">
        <v>5</v>
      </c>
      <c r="V3" s="43" t="s">
        <v>6</v>
      </c>
      <c r="W3" s="43" t="s">
        <v>7</v>
      </c>
      <c r="X3" s="39" t="s">
        <v>4</v>
      </c>
      <c r="Y3" s="43" t="s">
        <v>5</v>
      </c>
      <c r="Z3" s="43" t="s">
        <v>6</v>
      </c>
      <c r="AA3" s="102" t="s">
        <v>7</v>
      </c>
      <c r="AB3" s="39" t="s">
        <v>4</v>
      </c>
      <c r="AC3" s="43" t="s">
        <v>5</v>
      </c>
      <c r="AD3" s="39" t="s">
        <v>6</v>
      </c>
      <c r="AE3" s="102" t="s">
        <v>7</v>
      </c>
    </row>
    <row r="4" spans="1:32" s="124" customFormat="1" ht="14.75" x14ac:dyDescent="0.75">
      <c r="A4" s="44"/>
      <c r="B4" s="45" t="s">
        <v>77</v>
      </c>
      <c r="C4" s="45" t="s">
        <v>97</v>
      </c>
      <c r="D4" s="139">
        <v>2450.6999999999998</v>
      </c>
      <c r="E4" s="139">
        <v>2493.4</v>
      </c>
      <c r="F4" s="139">
        <v>2625.5</v>
      </c>
      <c r="G4" s="139">
        <v>2816.7</v>
      </c>
      <c r="H4" s="139">
        <v>2476.5</v>
      </c>
      <c r="I4" s="139">
        <v>2555.1999999999998</v>
      </c>
      <c r="J4" s="139">
        <v>2663.4</v>
      </c>
      <c r="K4" s="139">
        <v>2809.5</v>
      </c>
      <c r="L4" s="139">
        <v>2391.5</v>
      </c>
      <c r="M4" s="139">
        <v>2569.5</v>
      </c>
      <c r="N4" s="139">
        <v>2678.2</v>
      </c>
      <c r="O4" s="139">
        <v>2850.8</v>
      </c>
      <c r="P4" s="139">
        <v>2719.6</v>
      </c>
      <c r="Q4" s="139">
        <v>2783.8</v>
      </c>
      <c r="R4" s="139">
        <v>2956.9</v>
      </c>
      <c r="S4" s="139">
        <v>3187</v>
      </c>
      <c r="T4" s="139">
        <v>2969.9</v>
      </c>
      <c r="U4" s="139">
        <v>3193.3</v>
      </c>
      <c r="V4" s="139">
        <v>3189.7</v>
      </c>
      <c r="W4" s="139">
        <v>3420.5</v>
      </c>
      <c r="X4" s="139">
        <v>3123.6</v>
      </c>
      <c r="Y4" s="139">
        <v>3158.2</v>
      </c>
      <c r="Z4" s="139">
        <v>3298.5</v>
      </c>
      <c r="AA4" s="139">
        <v>3385.3</v>
      </c>
      <c r="AB4" s="139">
        <v>3239</v>
      </c>
      <c r="AC4" s="139">
        <v>2818</v>
      </c>
      <c r="AD4" s="139">
        <v>3421.3</v>
      </c>
      <c r="AE4" s="139">
        <v>3711.4</v>
      </c>
      <c r="AF4" s="139">
        <v>3711.4</v>
      </c>
    </row>
    <row r="5" spans="1:32" s="124" customFormat="1" ht="14.75" x14ac:dyDescent="0.75">
      <c r="A5" s="40"/>
      <c r="B5" s="45" t="s">
        <v>78</v>
      </c>
      <c r="C5" s="45" t="s">
        <v>98</v>
      </c>
      <c r="D5" s="139">
        <v>-3068.8</v>
      </c>
      <c r="E5" s="139">
        <v>-3120.5</v>
      </c>
      <c r="F5" s="139">
        <v>-3306.5</v>
      </c>
      <c r="G5" s="139">
        <v>-3413.2</v>
      </c>
      <c r="H5" s="139">
        <v>-3050.1</v>
      </c>
      <c r="I5" s="139">
        <v>-3139.2</v>
      </c>
      <c r="J5" s="139">
        <v>-3295.5</v>
      </c>
      <c r="K5" s="139">
        <v>-3225.4</v>
      </c>
      <c r="L5" s="139">
        <v>-2828.1</v>
      </c>
      <c r="M5" s="139">
        <v>-3068</v>
      </c>
      <c r="N5" s="139">
        <v>-3149.9</v>
      </c>
      <c r="O5" s="139">
        <v>-3370.5</v>
      </c>
      <c r="P5" s="139">
        <v>-3257.4</v>
      </c>
      <c r="Q5" s="139">
        <v>-3452</v>
      </c>
      <c r="R5" s="139">
        <v>-3777.4</v>
      </c>
      <c r="S5" s="139">
        <v>-3690</v>
      </c>
      <c r="T5" s="139">
        <v>-3477.4</v>
      </c>
      <c r="U5" s="139">
        <v>-3857.4</v>
      </c>
      <c r="V5" s="139">
        <v>-4313.8999999999996</v>
      </c>
      <c r="W5" s="139">
        <v>-4144.2</v>
      </c>
      <c r="X5" s="139">
        <v>-3730.2</v>
      </c>
      <c r="Y5" s="139">
        <v>-4044.8</v>
      </c>
      <c r="Z5" s="139">
        <v>-4087.5</v>
      </c>
      <c r="AA5" s="139">
        <v>-4051.1</v>
      </c>
      <c r="AB5" s="139">
        <v>-3692.6</v>
      </c>
      <c r="AC5" s="139">
        <v>-3217.4</v>
      </c>
      <c r="AD5" s="139">
        <v>-4041.6</v>
      </c>
      <c r="AE5" s="139">
        <v>-4125.3999999999996</v>
      </c>
      <c r="AF5" s="139">
        <v>4125.3999999999996</v>
      </c>
    </row>
    <row r="6" spans="1:32" ht="13" x14ac:dyDescent="0.6">
      <c r="B6" s="45" t="s">
        <v>99</v>
      </c>
      <c r="C6" s="45" t="s">
        <v>100</v>
      </c>
      <c r="D6" s="62">
        <f>D4+D5</f>
        <v>-618.10000000000036</v>
      </c>
      <c r="E6" s="62">
        <f t="shared" ref="E6:V6" si="0">E4+E5</f>
        <v>-627.09999999999991</v>
      </c>
      <c r="F6" s="62">
        <f t="shared" si="0"/>
        <v>-681</v>
      </c>
      <c r="G6" s="62">
        <f t="shared" si="0"/>
        <v>-596.5</v>
      </c>
      <c r="H6" s="62">
        <f t="shared" si="0"/>
        <v>-573.59999999999991</v>
      </c>
      <c r="I6" s="62">
        <f t="shared" si="0"/>
        <v>-584</v>
      </c>
      <c r="J6" s="62">
        <f t="shared" si="0"/>
        <v>-632.09999999999991</v>
      </c>
      <c r="K6" s="62">
        <f t="shared" si="0"/>
        <v>-415.90000000000009</v>
      </c>
      <c r="L6" s="62">
        <f t="shared" si="0"/>
        <v>-436.59999999999991</v>
      </c>
      <c r="M6" s="62">
        <f t="shared" si="0"/>
        <v>-498.5</v>
      </c>
      <c r="N6" s="62">
        <f t="shared" si="0"/>
        <v>-471.70000000000027</v>
      </c>
      <c r="O6" s="62">
        <f t="shared" si="0"/>
        <v>-519.69999999999982</v>
      </c>
      <c r="P6" s="62">
        <f t="shared" si="0"/>
        <v>-537.80000000000018</v>
      </c>
      <c r="Q6" s="62">
        <f t="shared" si="0"/>
        <v>-668.19999999999982</v>
      </c>
      <c r="R6" s="62">
        <f t="shared" si="0"/>
        <v>-820.5</v>
      </c>
      <c r="S6" s="62">
        <f t="shared" si="0"/>
        <v>-503</v>
      </c>
      <c r="T6" s="62">
        <f t="shared" si="0"/>
        <v>-507.5</v>
      </c>
      <c r="U6" s="62">
        <f t="shared" si="0"/>
        <v>-664.09999999999991</v>
      </c>
      <c r="V6" s="62">
        <f t="shared" si="0"/>
        <v>-1124.1999999999998</v>
      </c>
      <c r="W6" s="62">
        <f t="shared" ref="W6:AB6" si="1">W4+W5</f>
        <v>-723.69999999999982</v>
      </c>
      <c r="X6" s="62">
        <f t="shared" si="1"/>
        <v>-606.59999999999991</v>
      </c>
      <c r="Y6" s="62">
        <f t="shared" si="1"/>
        <v>-886.60000000000036</v>
      </c>
      <c r="Z6" s="62">
        <f t="shared" si="1"/>
        <v>-789</v>
      </c>
      <c r="AA6" s="62">
        <f t="shared" si="1"/>
        <v>-665.79999999999973</v>
      </c>
      <c r="AB6" s="129">
        <f t="shared" si="1"/>
        <v>-453.59999999999991</v>
      </c>
      <c r="AC6" s="129">
        <f>AC4+AC5</f>
        <v>-399.40000000000009</v>
      </c>
      <c r="AD6" s="129">
        <f>AD4+AD5</f>
        <v>-620.29999999999973</v>
      </c>
      <c r="AE6" s="129">
        <f>AE4+AE5</f>
        <v>-413.99999999999955</v>
      </c>
    </row>
    <row r="7" spans="1:32" ht="13" x14ac:dyDescent="0.6">
      <c r="C7" s="46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AB7" s="129"/>
      <c r="AD7" s="49"/>
    </row>
    <row r="8" spans="1:32" ht="26" x14ac:dyDescent="0.75">
      <c r="B8" s="47" t="s">
        <v>101</v>
      </c>
      <c r="C8" s="48" t="s">
        <v>102</v>
      </c>
      <c r="D8" s="99">
        <v>5292739</v>
      </c>
      <c r="E8" s="99">
        <v>5868838</v>
      </c>
      <c r="F8" s="99">
        <v>6153263</v>
      </c>
      <c r="G8" s="99">
        <v>6299066</v>
      </c>
      <c r="H8" s="99">
        <v>5469627</v>
      </c>
      <c r="I8" s="99">
        <v>6150798</v>
      </c>
      <c r="J8" s="99">
        <v>6450560</v>
      </c>
      <c r="K8" s="99">
        <v>6489893</v>
      </c>
      <c r="L8" s="99">
        <v>5653881</v>
      </c>
      <c r="M8" s="99">
        <v>6333620</v>
      </c>
      <c r="N8" s="99">
        <v>6571968</v>
      </c>
      <c r="O8" s="99">
        <v>6800814</v>
      </c>
      <c r="P8" s="99">
        <v>5953492</v>
      </c>
      <c r="Q8" s="99">
        <v>6737369</v>
      </c>
      <c r="R8" s="99">
        <v>7067793</v>
      </c>
      <c r="S8" s="99">
        <v>7203612</v>
      </c>
      <c r="T8" s="99">
        <v>6293847</v>
      </c>
      <c r="U8" s="99">
        <v>7310328</v>
      </c>
      <c r="V8" s="99">
        <v>7675434</v>
      </c>
      <c r="W8" s="99">
        <v>7862929</v>
      </c>
      <c r="X8" s="99">
        <v>6727213</v>
      </c>
      <c r="Y8" s="99">
        <v>7637421</v>
      </c>
      <c r="Z8" s="99">
        <v>8038447</v>
      </c>
      <c r="AA8" s="99">
        <v>8017857</v>
      </c>
      <c r="AB8" s="99">
        <v>6722501</v>
      </c>
      <c r="AC8" s="99">
        <v>6890596</v>
      </c>
      <c r="AD8" s="99">
        <v>7798160</v>
      </c>
      <c r="AE8" s="99">
        <v>7922747</v>
      </c>
    </row>
    <row r="9" spans="1:32" s="49" customFormat="1" ht="13" x14ac:dyDescent="0.6">
      <c r="B9" s="45" t="s">
        <v>103</v>
      </c>
      <c r="C9" s="50" t="s">
        <v>104</v>
      </c>
      <c r="D9" s="51">
        <f>(D6/(D8/1000)*100)</f>
        <v>-11.67826337176272</v>
      </c>
      <c r="E9" s="51">
        <f t="shared" ref="E9:V9" si="2">(E6/(E8/1000)*100)</f>
        <v>-10.685249788799759</v>
      </c>
      <c r="F9" s="51">
        <f t="shared" si="2"/>
        <v>-11.067298764899208</v>
      </c>
      <c r="G9" s="51">
        <f t="shared" si="2"/>
        <v>-9.469657882613074</v>
      </c>
      <c r="H9" s="51">
        <f t="shared" si="2"/>
        <v>-10.487003958405205</v>
      </c>
      <c r="I9" s="51">
        <f t="shared" si="2"/>
        <v>-9.4947029637455174</v>
      </c>
      <c r="J9" s="51">
        <f t="shared" si="2"/>
        <v>-9.7991492211528897</v>
      </c>
      <c r="K9" s="51">
        <f t="shared" si="2"/>
        <v>-6.4084261481660816</v>
      </c>
      <c r="L9" s="51">
        <f t="shared" si="2"/>
        <v>-7.7221292772168342</v>
      </c>
      <c r="M9" s="51">
        <f t="shared" si="2"/>
        <v>-7.8706963790060041</v>
      </c>
      <c r="N9" s="51">
        <f t="shared" si="2"/>
        <v>-7.1774543028815767</v>
      </c>
      <c r="O9" s="51">
        <f t="shared" si="2"/>
        <v>-7.6417322985160281</v>
      </c>
      <c r="P9" s="51">
        <f t="shared" si="2"/>
        <v>-9.0333538702999885</v>
      </c>
      <c r="Q9" s="51">
        <f t="shared" si="2"/>
        <v>-9.9178180681509325</v>
      </c>
      <c r="R9" s="51">
        <f t="shared" si="2"/>
        <v>-11.608998735531728</v>
      </c>
      <c r="S9" s="51">
        <f t="shared" si="2"/>
        <v>-6.9826081693461548</v>
      </c>
      <c r="T9" s="51">
        <f t="shared" si="2"/>
        <v>-8.0634308396756396</v>
      </c>
      <c r="U9" s="51">
        <f t="shared" si="2"/>
        <v>-9.084407703730939</v>
      </c>
      <c r="V9" s="51">
        <f t="shared" si="2"/>
        <v>-14.646728771298143</v>
      </c>
      <c r="W9" s="51">
        <f t="shared" ref="W9:AC9" si="3">(W6/(W8/1000)*100)</f>
        <v>-9.2039493171056215</v>
      </c>
      <c r="X9" s="51">
        <f t="shared" si="3"/>
        <v>-9.0171070843155992</v>
      </c>
      <c r="Y9" s="51">
        <f t="shared" si="3"/>
        <v>-11.608630714478098</v>
      </c>
      <c r="Z9" s="51">
        <f t="shared" si="3"/>
        <v>-9.8153287569103824</v>
      </c>
      <c r="AA9" s="51">
        <f t="shared" si="3"/>
        <v>-8.3039645132109463</v>
      </c>
      <c r="AB9" s="130">
        <f t="shared" si="3"/>
        <v>-6.7474887694326844</v>
      </c>
      <c r="AC9" s="130">
        <f t="shared" si="3"/>
        <v>-5.7963055735672233</v>
      </c>
      <c r="AD9" s="130">
        <f>(AD6/(AD8/1000)*100)</f>
        <v>-7.9544405346902307</v>
      </c>
      <c r="AE9" s="130">
        <f>(AE6/(AE8/1000)*100)</f>
        <v>-5.2254603106725428</v>
      </c>
    </row>
    <row r="10" spans="1:32" ht="13" x14ac:dyDescent="0.6">
      <c r="C10" s="52"/>
    </row>
    <row r="11" spans="1:32" ht="13" x14ac:dyDescent="0.6"/>
    <row r="12" spans="1:32" ht="13" x14ac:dyDescent="0.6">
      <c r="A12" s="169" t="s">
        <v>122</v>
      </c>
      <c r="B12" s="169"/>
    </row>
    <row r="13" spans="1:32" ht="14.75" x14ac:dyDescent="0.75">
      <c r="A13" s="147" t="s">
        <v>108</v>
      </c>
      <c r="B13"/>
    </row>
    <row r="14" spans="1:32" ht="13" x14ac:dyDescent="0.6">
      <c r="A14" s="170" t="s">
        <v>95</v>
      </c>
      <c r="B14" s="170"/>
      <c r="C14" s="53"/>
    </row>
    <row r="15" spans="1:32" ht="14.75" x14ac:dyDescent="0.6">
      <c r="A15" s="54"/>
      <c r="B15" s="146">
        <v>43815</v>
      </c>
      <c r="C15" s="55"/>
    </row>
    <row r="16" spans="1:32" ht="14.75" x14ac:dyDescent="0.75">
      <c r="B16" s="143" t="s">
        <v>108</v>
      </c>
      <c r="C16" s="53"/>
    </row>
    <row r="17" spans="1:30" ht="12" customHeight="1" x14ac:dyDescent="0.6"/>
    <row r="18" spans="1:30" ht="13" x14ac:dyDescent="0.6"/>
    <row r="19" spans="1:30" ht="13" x14ac:dyDescent="0.6">
      <c r="A19" s="169" t="s">
        <v>122</v>
      </c>
      <c r="B19" s="169"/>
    </row>
    <row r="20" spans="1:30" ht="14.75" x14ac:dyDescent="0.75">
      <c r="A20" s="144" t="s">
        <v>105</v>
      </c>
      <c r="B20"/>
    </row>
    <row r="21" spans="1:30" ht="13" x14ac:dyDescent="0.6">
      <c r="A21" s="170" t="s">
        <v>95</v>
      </c>
      <c r="B21" s="170"/>
    </row>
    <row r="22" spans="1:30" ht="14.75" x14ac:dyDescent="0.75">
      <c r="A22" s="54"/>
      <c r="B22" s="145">
        <v>43815</v>
      </c>
    </row>
    <row r="23" spans="1:30" ht="13" x14ac:dyDescent="0.6"/>
    <row r="24" spans="1:30" ht="13" x14ac:dyDescent="0.6"/>
    <row r="25" spans="1:30" ht="13" x14ac:dyDescent="0.6"/>
    <row r="26" spans="1:30" ht="13" x14ac:dyDescent="0.6"/>
    <row r="27" spans="1:30" ht="13" x14ac:dyDescent="0.6"/>
    <row r="28" spans="1:30" ht="14.75" x14ac:dyDescent="0.75"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V28" s="63"/>
      <c r="W28" s="63"/>
      <c r="X28" s="63"/>
      <c r="Y28" s="63"/>
      <c r="Z28" s="63"/>
      <c r="AA28" s="63"/>
      <c r="AB28" s="63"/>
      <c r="AC28" s="63"/>
      <c r="AD28" s="63"/>
    </row>
    <row r="29" spans="1:30" ht="14.25" x14ac:dyDescent="0.65"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30" ht="14.25" x14ac:dyDescent="0.65"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30" ht="14.25" x14ac:dyDescent="0.65"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30" ht="14.25" x14ac:dyDescent="0.65"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5:18" ht="14.25" x14ac:dyDescent="0.65"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5:18" ht="14.25" x14ac:dyDescent="0.65"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5:18" ht="14.25" x14ac:dyDescent="0.65"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5:18" ht="14.25" hidden="1" x14ac:dyDescent="0.65"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5:18" ht="14.25" hidden="1" x14ac:dyDescent="0.65"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5:18" ht="14.25" hidden="1" x14ac:dyDescent="0.65"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</sheetData>
  <mergeCells count="5">
    <mergeCell ref="A21:B21"/>
    <mergeCell ref="A1:AE1"/>
    <mergeCell ref="A12:B12"/>
    <mergeCell ref="A14:B14"/>
    <mergeCell ref="A19:B19"/>
  </mergeCells>
  <hyperlinks>
    <hyperlink ref="A20" r:id="rId1" display="http://data.csb.gov.lv/pxweb/lv/ekfin/ekfin__ikp__IKP__isterm/IK10_070c.px" xr:uid="{00000000-0004-0000-0300-000000000000}"/>
    <hyperlink ref="A13" r:id="rId2" xr:uid="{00000000-0004-0000-0300-000001000000}"/>
    <hyperlink ref="B16" r:id="rId3" xr:uid="{A6D6D6C0-AEFA-4B1C-A3C3-36092456EB3B}"/>
  </hyperlinks>
  <pageMargins left="0.74803149606299213" right="0.74803149606299213" top="0.74803149606299213" bottom="0.51181102362204722" header="0.51181102362204722" footer="0.74803149606299213"/>
  <pageSetup scale="40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11" ma:contentTypeDescription="Izveidot jaunu dokumentu." ma:contentTypeScope="" ma:versionID="814ef1f3021ed731e805bac4c3850f4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8c9eba8827ab1ac9bafee20292cd0407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076CD1-054B-40F4-B64A-78E578C30558}">
  <ds:schemaRefs>
    <ds:schemaRef ds:uri="9c70c90a-7b91-4514-9304-0bf9c3ca33df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8cde31a-aed2-49ce-b570-e812b29b634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4FAEA17-5AB9-471C-B3B8-B89217069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</cp:lastModifiedBy>
  <cp:revision/>
  <dcterms:created xsi:type="dcterms:W3CDTF">2017-12-21T13:23:30Z</dcterms:created>
  <dcterms:modified xsi:type="dcterms:W3CDTF">2021-05-12T18:11:53Z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