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ce.kalsone\Downloads\"/>
    </mc:Choice>
  </mc:AlternateContent>
  <bookViews>
    <workbookView xWindow="0" yWindow="120" windowWidth="25200" windowHeight="11265" tabRatio="897"/>
  </bookViews>
  <sheets>
    <sheet name="Annex 2 Table 1" sheetId="7" r:id="rId1"/>
    <sheet name="Annex 2 Table 2 (S1)" sheetId="1" r:id="rId2"/>
    <sheet name="Annex 2 Table 3 (S2)" sheetId="8" r:id="rId3"/>
    <sheet name="Annex 2 Table 4 (S3)" sheetId="9" r:id="rId4"/>
    <sheet name="Annex 2 Table 5 (S4)" sheetId="10" r:id="rId5"/>
    <sheet name="Chart" sheetId="11" r:id="rId6"/>
    <sheet name="Annex 2 Table 6" sheetId="12" r:id="rId7"/>
    <sheet name="Annex 2 Table 7" sheetId="13" r:id="rId8"/>
    <sheet name="Annex 2 Table 8" sheetId="14" r:id="rId9"/>
    <sheet name="Annex 2 Table 9" sheetId="15" r:id="rId10"/>
    <sheet name="Chart (% rate)" sheetId="16" r:id="rId11"/>
  </sheets>
  <definedNames>
    <definedName name="_xlnm.Print_Area" localSheetId="0">'Annex 2 Table 1'!$A$1:$G$39</definedName>
    <definedName name="_xlnm.Print_Area" localSheetId="1">'Annex 2 Table 2 (S1)'!$A$1:$T$37</definedName>
    <definedName name="_xlnm.Print_Area" localSheetId="2">'Annex 2 Table 3 (S2)'!$A$1:$T$37</definedName>
    <definedName name="_xlnm.Print_Area" localSheetId="3">'Annex 2 Table 4 (S3)'!$A$1:$T$37</definedName>
    <definedName name="_xlnm.Print_Area" localSheetId="4">'Annex 2 Table 5 (S4)'!$A$1:$T$37</definedName>
    <definedName name="_xlnm.Print_Area" localSheetId="6">'Annex 2 Table 6'!$A$1:$T$37</definedName>
    <definedName name="_xlnm.Print_Area" localSheetId="7">'Annex 2 Table 7'!$A$1:$T$37</definedName>
    <definedName name="_xlnm.Print_Area" localSheetId="8">'Annex 2 Table 8'!$A$1:$T$37</definedName>
    <definedName name="_xlnm.Print_Area" localSheetId="9">'Annex 2 Table 9'!$A$1:$T$37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9" l="1"/>
  <c r="O37" i="15" l="1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R21" i="15"/>
  <c r="O21" i="15"/>
  <c r="Q20" i="15"/>
  <c r="O20" i="15"/>
  <c r="C20" i="15"/>
  <c r="Q19" i="15"/>
  <c r="O19" i="15"/>
  <c r="C19" i="15"/>
  <c r="Q18" i="15"/>
  <c r="O18" i="15"/>
  <c r="D18" i="15"/>
  <c r="B18" i="15"/>
  <c r="J18" i="15" s="1"/>
  <c r="Q17" i="15"/>
  <c r="P17" i="15"/>
  <c r="O17" i="15"/>
  <c r="M17" i="15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D17" i="15"/>
  <c r="B17" i="15"/>
  <c r="H17" i="15" s="1"/>
  <c r="T16" i="15"/>
  <c r="Q16" i="15"/>
  <c r="F16" i="15"/>
  <c r="E16" i="15"/>
  <c r="D16" i="15" s="1"/>
  <c r="B16" i="15"/>
  <c r="J16" i="15" s="1"/>
  <c r="K16" i="15" s="1"/>
  <c r="T15" i="15"/>
  <c r="Q15" i="15"/>
  <c r="D15" i="15"/>
  <c r="B15" i="15"/>
  <c r="T14" i="15"/>
  <c r="Q14" i="15"/>
  <c r="V14" i="15" s="1"/>
  <c r="D14" i="15"/>
  <c r="B14" i="15"/>
  <c r="T13" i="15"/>
  <c r="Q13" i="15"/>
  <c r="J13" i="15"/>
  <c r="K13" i="15" s="1"/>
  <c r="D13" i="15"/>
  <c r="B13" i="15"/>
  <c r="H13" i="15" s="1"/>
  <c r="T12" i="15"/>
  <c r="Q12" i="15"/>
  <c r="D12" i="15"/>
  <c r="B12" i="15"/>
  <c r="J12" i="15" s="1"/>
  <c r="K12" i="15" s="1"/>
  <c r="T11" i="15"/>
  <c r="Q11" i="15"/>
  <c r="H11" i="15"/>
  <c r="D11" i="15"/>
  <c r="B11" i="15"/>
  <c r="J11" i="15" s="1"/>
  <c r="K11" i="15" s="1"/>
  <c r="W10" i="15"/>
  <c r="T10" i="15"/>
  <c r="Q10" i="15"/>
  <c r="D10" i="15"/>
  <c r="B10" i="15"/>
  <c r="T9" i="15"/>
  <c r="Q9" i="15"/>
  <c r="D9" i="15"/>
  <c r="B9" i="15"/>
  <c r="J9" i="15" s="1"/>
  <c r="K9" i="15" s="1"/>
  <c r="T8" i="15"/>
  <c r="W9" i="15" s="1"/>
  <c r="Q8" i="15"/>
  <c r="V8" i="15" s="1"/>
  <c r="D8" i="15"/>
  <c r="B8" i="15"/>
  <c r="J8" i="15" s="1"/>
  <c r="K8" i="15" s="1"/>
  <c r="T7" i="15"/>
  <c r="S7" i="16" s="1"/>
  <c r="Q7" i="15"/>
  <c r="V7" i="15" s="1"/>
  <c r="D7" i="15"/>
  <c r="B7" i="15"/>
  <c r="T6" i="15"/>
  <c r="D6" i="15"/>
  <c r="B6" i="15"/>
  <c r="J6" i="15" s="1"/>
  <c r="K6" i="15" s="1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R21" i="14"/>
  <c r="O21" i="14"/>
  <c r="Q20" i="14"/>
  <c r="O20" i="14"/>
  <c r="C20" i="14"/>
  <c r="Q19" i="14"/>
  <c r="O19" i="14"/>
  <c r="C19" i="14"/>
  <c r="Q18" i="14"/>
  <c r="O18" i="14"/>
  <c r="H18" i="14"/>
  <c r="D18" i="14"/>
  <c r="B18" i="14"/>
  <c r="J18" i="14" s="1"/>
  <c r="Q17" i="14"/>
  <c r="O17" i="14"/>
  <c r="P17" i="14" s="1"/>
  <c r="T17" i="14" s="1"/>
  <c r="M17" i="14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D17" i="14"/>
  <c r="B17" i="14"/>
  <c r="H17" i="14" s="1"/>
  <c r="T16" i="14"/>
  <c r="Q16" i="14"/>
  <c r="F16" i="14"/>
  <c r="E16" i="14"/>
  <c r="B16" i="14"/>
  <c r="J16" i="14" s="1"/>
  <c r="K16" i="14" s="1"/>
  <c r="T15" i="14"/>
  <c r="V16" i="14" s="1"/>
  <c r="Q15" i="14"/>
  <c r="V15" i="14" s="1"/>
  <c r="D15" i="14"/>
  <c r="B15" i="14"/>
  <c r="H15" i="14" s="1"/>
  <c r="T14" i="14"/>
  <c r="Q14" i="14"/>
  <c r="J14" i="14"/>
  <c r="K14" i="14" s="1"/>
  <c r="D14" i="14"/>
  <c r="B14" i="14"/>
  <c r="H14" i="14" s="1"/>
  <c r="T13" i="14"/>
  <c r="X14" i="14" s="1"/>
  <c r="Q13" i="14"/>
  <c r="D13" i="14"/>
  <c r="B13" i="14"/>
  <c r="H13" i="14" s="1"/>
  <c r="V12" i="14"/>
  <c r="T12" i="14"/>
  <c r="Q12" i="14"/>
  <c r="K12" i="14"/>
  <c r="H12" i="14"/>
  <c r="D12" i="14"/>
  <c r="B12" i="14"/>
  <c r="J12" i="14" s="1"/>
  <c r="T11" i="14"/>
  <c r="Q11" i="14"/>
  <c r="D11" i="14"/>
  <c r="B11" i="14"/>
  <c r="H11" i="14" s="1"/>
  <c r="T10" i="14"/>
  <c r="Q10" i="14"/>
  <c r="D10" i="14"/>
  <c r="B10" i="14"/>
  <c r="H10" i="14" s="1"/>
  <c r="V9" i="14"/>
  <c r="T9" i="14"/>
  <c r="Q9" i="14"/>
  <c r="D9" i="14"/>
  <c r="B9" i="14"/>
  <c r="J9" i="14" s="1"/>
  <c r="K9" i="14" s="1"/>
  <c r="T8" i="14"/>
  <c r="X9" i="14" s="1"/>
  <c r="Q8" i="14"/>
  <c r="V8" i="14" s="1"/>
  <c r="D8" i="14"/>
  <c r="B8" i="14"/>
  <c r="H8" i="14" s="1"/>
  <c r="T7" i="14"/>
  <c r="Q7" i="14"/>
  <c r="D7" i="14"/>
  <c r="B7" i="14"/>
  <c r="H7" i="14" s="1"/>
  <c r="T6" i="14"/>
  <c r="D6" i="14"/>
  <c r="B6" i="14"/>
  <c r="J6" i="14" s="1"/>
  <c r="K6" i="14" s="1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R21" i="13"/>
  <c r="O21" i="13"/>
  <c r="Q20" i="13"/>
  <c r="O20" i="13"/>
  <c r="C20" i="13"/>
  <c r="Q19" i="13"/>
  <c r="O19" i="13"/>
  <c r="C19" i="13"/>
  <c r="Q18" i="13"/>
  <c r="O18" i="13"/>
  <c r="J18" i="13"/>
  <c r="H18" i="13"/>
  <c r="D18" i="13"/>
  <c r="B18" i="13"/>
  <c r="Q17" i="13"/>
  <c r="O17" i="13"/>
  <c r="P17" i="13" s="1"/>
  <c r="T17" i="13" s="1"/>
  <c r="M17" i="13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D17" i="13"/>
  <c r="B17" i="13"/>
  <c r="J17" i="13" s="1"/>
  <c r="W16" i="13"/>
  <c r="T16" i="13"/>
  <c r="Q16" i="13"/>
  <c r="F16" i="13"/>
  <c r="E16" i="13"/>
  <c r="D16" i="13" s="1"/>
  <c r="B16" i="13"/>
  <c r="H16" i="13" s="1"/>
  <c r="X15" i="13"/>
  <c r="T15" i="13"/>
  <c r="Q15" i="13"/>
  <c r="V15" i="13" s="1"/>
  <c r="D15" i="13"/>
  <c r="B15" i="13"/>
  <c r="T14" i="13"/>
  <c r="Q14" i="13"/>
  <c r="V14" i="13" s="1"/>
  <c r="J14" i="13"/>
  <c r="K14" i="13" s="1"/>
  <c r="D14" i="13"/>
  <c r="B14" i="13"/>
  <c r="H14" i="13" s="1"/>
  <c r="X13" i="13"/>
  <c r="T13" i="13"/>
  <c r="Q13" i="13"/>
  <c r="D13" i="13"/>
  <c r="B13" i="13"/>
  <c r="J13" i="13" s="1"/>
  <c r="K13" i="13" s="1"/>
  <c r="T12" i="13"/>
  <c r="Q12" i="13"/>
  <c r="H12" i="13"/>
  <c r="D12" i="13"/>
  <c r="B12" i="13"/>
  <c r="J12" i="13" s="1"/>
  <c r="K12" i="13" s="1"/>
  <c r="T11" i="13"/>
  <c r="Q11" i="13"/>
  <c r="D11" i="13"/>
  <c r="B11" i="13"/>
  <c r="T10" i="13"/>
  <c r="Q10" i="13"/>
  <c r="D10" i="13"/>
  <c r="B10" i="13"/>
  <c r="H10" i="13" s="1"/>
  <c r="T9" i="13"/>
  <c r="Q9" i="13"/>
  <c r="D9" i="13"/>
  <c r="B9" i="13"/>
  <c r="J9" i="13" s="1"/>
  <c r="K9" i="13" s="1"/>
  <c r="W8" i="13"/>
  <c r="T8" i="13"/>
  <c r="Q8" i="13"/>
  <c r="H8" i="13"/>
  <c r="D8" i="13"/>
  <c r="B8" i="13"/>
  <c r="J8" i="13" s="1"/>
  <c r="K8" i="13" s="1"/>
  <c r="W7" i="13"/>
  <c r="V7" i="13"/>
  <c r="T7" i="13"/>
  <c r="Q7" i="13"/>
  <c r="H7" i="13"/>
  <c r="D7" i="13"/>
  <c r="B7" i="13"/>
  <c r="J7" i="13" s="1"/>
  <c r="K7" i="13" s="1"/>
  <c r="T6" i="13"/>
  <c r="D6" i="13"/>
  <c r="B6" i="13"/>
  <c r="J6" i="13" s="1"/>
  <c r="K6" i="13" s="1"/>
  <c r="Q20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R21" i="12"/>
  <c r="O21" i="12"/>
  <c r="O20" i="12"/>
  <c r="C20" i="12"/>
  <c r="Q19" i="12"/>
  <c r="O19" i="12"/>
  <c r="C19" i="12"/>
  <c r="Q18" i="12"/>
  <c r="O18" i="12"/>
  <c r="J18" i="12"/>
  <c r="D18" i="12"/>
  <c r="B18" i="12"/>
  <c r="H18" i="12" s="1"/>
  <c r="V17" i="12"/>
  <c r="Q17" i="12"/>
  <c r="P17" i="12"/>
  <c r="P18" i="12" s="1"/>
  <c r="O17" i="12"/>
  <c r="M17" i="12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D17" i="12"/>
  <c r="B17" i="12"/>
  <c r="J17" i="12" s="1"/>
  <c r="T16" i="12"/>
  <c r="Q16" i="12"/>
  <c r="F16" i="12"/>
  <c r="E16" i="12"/>
  <c r="B16" i="12"/>
  <c r="T15" i="12"/>
  <c r="X16" i="12" s="1"/>
  <c r="Q15" i="12"/>
  <c r="D15" i="12"/>
  <c r="B15" i="12"/>
  <c r="H15" i="12" s="1"/>
  <c r="X14" i="12"/>
  <c r="V14" i="12"/>
  <c r="T14" i="12"/>
  <c r="Q14" i="12"/>
  <c r="H14" i="12"/>
  <c r="D14" i="12"/>
  <c r="B14" i="12"/>
  <c r="J14" i="12" s="1"/>
  <c r="K14" i="12" s="1"/>
  <c r="T13" i="12"/>
  <c r="Q13" i="12"/>
  <c r="V13" i="12" s="1"/>
  <c r="D13" i="12"/>
  <c r="B13" i="12"/>
  <c r="T12" i="12"/>
  <c r="Q12" i="12"/>
  <c r="D12" i="12"/>
  <c r="B12" i="12"/>
  <c r="H12" i="12" s="1"/>
  <c r="T11" i="12"/>
  <c r="Q11" i="12"/>
  <c r="D11" i="12"/>
  <c r="B11" i="12"/>
  <c r="V10" i="12"/>
  <c r="T10" i="12"/>
  <c r="X11" i="12" s="1"/>
  <c r="Q10" i="12"/>
  <c r="D10" i="12"/>
  <c r="B10" i="12"/>
  <c r="H10" i="12" s="1"/>
  <c r="X9" i="12"/>
  <c r="T9" i="12"/>
  <c r="Q9" i="12"/>
  <c r="D9" i="12"/>
  <c r="B9" i="12"/>
  <c r="J9" i="12" s="1"/>
  <c r="K9" i="12" s="1"/>
  <c r="X8" i="12"/>
  <c r="W8" i="12"/>
  <c r="T8" i="12"/>
  <c r="P8" i="16" s="1"/>
  <c r="Q8" i="12"/>
  <c r="V8" i="12" s="1"/>
  <c r="D8" i="12"/>
  <c r="B8" i="12"/>
  <c r="J8" i="12" s="1"/>
  <c r="K8" i="12" s="1"/>
  <c r="X7" i="12"/>
  <c r="W7" i="12"/>
  <c r="T7" i="12"/>
  <c r="Q7" i="12"/>
  <c r="V7" i="12" s="1"/>
  <c r="U7" i="12" s="1"/>
  <c r="D7" i="12"/>
  <c r="B7" i="12"/>
  <c r="T6" i="12"/>
  <c r="J6" i="12"/>
  <c r="K6" i="12" s="1"/>
  <c r="H6" i="12"/>
  <c r="D6" i="12"/>
  <c r="B6" i="12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R21" i="10"/>
  <c r="O21" i="10"/>
  <c r="Q20" i="10"/>
  <c r="O20" i="10"/>
  <c r="C20" i="10"/>
  <c r="Q19" i="10"/>
  <c r="O19" i="10"/>
  <c r="C19" i="10"/>
  <c r="Q18" i="10"/>
  <c r="O18" i="10"/>
  <c r="D18" i="10"/>
  <c r="B18" i="10"/>
  <c r="J18" i="10" s="1"/>
  <c r="Q17" i="10"/>
  <c r="O17" i="10"/>
  <c r="M17" i="10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D17" i="10"/>
  <c r="B17" i="10"/>
  <c r="T16" i="10"/>
  <c r="Q16" i="10"/>
  <c r="F16" i="10"/>
  <c r="E16" i="10"/>
  <c r="B16" i="10"/>
  <c r="H16" i="10" s="1"/>
  <c r="T15" i="10"/>
  <c r="W16" i="10" s="1"/>
  <c r="Q15" i="10"/>
  <c r="D15" i="10"/>
  <c r="B15" i="10"/>
  <c r="T14" i="10"/>
  <c r="Q14" i="10"/>
  <c r="D14" i="10"/>
  <c r="B14" i="10"/>
  <c r="H14" i="10" s="1"/>
  <c r="T13" i="10"/>
  <c r="E13" i="11" s="1"/>
  <c r="Q13" i="10"/>
  <c r="H13" i="10"/>
  <c r="D13" i="10"/>
  <c r="B13" i="10"/>
  <c r="J13" i="10" s="1"/>
  <c r="K13" i="10" s="1"/>
  <c r="T12" i="10"/>
  <c r="Q12" i="10"/>
  <c r="J12" i="10"/>
  <c r="K12" i="10" s="1"/>
  <c r="D12" i="10"/>
  <c r="B12" i="10"/>
  <c r="H12" i="10" s="1"/>
  <c r="X11" i="10"/>
  <c r="T11" i="10"/>
  <c r="Q11" i="10"/>
  <c r="V11" i="10" s="1"/>
  <c r="D11" i="10"/>
  <c r="B11" i="10"/>
  <c r="J11" i="10" s="1"/>
  <c r="K11" i="10" s="1"/>
  <c r="T10" i="10"/>
  <c r="E10" i="11" s="1"/>
  <c r="Q10" i="10"/>
  <c r="V10" i="10" s="1"/>
  <c r="D10" i="10"/>
  <c r="B10" i="10"/>
  <c r="H10" i="10" s="1"/>
  <c r="T9" i="10"/>
  <c r="E9" i="11" s="1"/>
  <c r="Q9" i="10"/>
  <c r="D9" i="10"/>
  <c r="B9" i="10"/>
  <c r="H9" i="10" s="1"/>
  <c r="T8" i="10"/>
  <c r="Q8" i="10"/>
  <c r="J8" i="10"/>
  <c r="K8" i="10" s="1"/>
  <c r="H8" i="10"/>
  <c r="D8" i="10"/>
  <c r="B8" i="10"/>
  <c r="T7" i="10"/>
  <c r="Q7" i="10"/>
  <c r="V7" i="10" s="1"/>
  <c r="K7" i="10"/>
  <c r="D7" i="10"/>
  <c r="B7" i="10"/>
  <c r="J7" i="10" s="1"/>
  <c r="T6" i="10"/>
  <c r="E6" i="11" s="1"/>
  <c r="D6" i="10"/>
  <c r="B6" i="10"/>
  <c r="H6" i="10" s="1"/>
  <c r="O19" i="9"/>
  <c r="Q19" i="9"/>
  <c r="E14" i="16" l="1"/>
  <c r="E16" i="16"/>
  <c r="X8" i="10"/>
  <c r="E7" i="16"/>
  <c r="V8" i="10"/>
  <c r="J9" i="10"/>
  <c r="K9" i="10" s="1"/>
  <c r="X12" i="10"/>
  <c r="E11" i="16"/>
  <c r="V13" i="10"/>
  <c r="E12" i="16"/>
  <c r="X15" i="10"/>
  <c r="J16" i="10"/>
  <c r="K16" i="10" s="1"/>
  <c r="H18" i="10"/>
  <c r="H8" i="12"/>
  <c r="H9" i="12"/>
  <c r="J12" i="12"/>
  <c r="K12" i="12" s="1"/>
  <c r="J15" i="12"/>
  <c r="K15" i="12" s="1"/>
  <c r="W17" i="12"/>
  <c r="P16" i="16"/>
  <c r="H17" i="12"/>
  <c r="X8" i="13"/>
  <c r="Q7" i="16"/>
  <c r="V12" i="13"/>
  <c r="Q16" i="16"/>
  <c r="W7" i="14"/>
  <c r="R6" i="16"/>
  <c r="J7" i="14"/>
  <c r="K7" i="14" s="1"/>
  <c r="J10" i="14"/>
  <c r="K10" i="14" s="1"/>
  <c r="X12" i="14"/>
  <c r="J13" i="14"/>
  <c r="K13" i="14" s="1"/>
  <c r="R16" i="16"/>
  <c r="X11" i="15"/>
  <c r="S10" i="16"/>
  <c r="J14" i="15"/>
  <c r="K14" i="15" s="1"/>
  <c r="H14" i="15"/>
  <c r="H15" i="15"/>
  <c r="J15" i="15"/>
  <c r="K15" i="15" s="1"/>
  <c r="P15" i="16"/>
  <c r="X10" i="10"/>
  <c r="E9" i="16"/>
  <c r="X13" i="12"/>
  <c r="P12" i="16"/>
  <c r="J6" i="10"/>
  <c r="K6" i="10" s="1"/>
  <c r="H7" i="10"/>
  <c r="W9" i="10"/>
  <c r="E8" i="16"/>
  <c r="J10" i="10"/>
  <c r="K10" i="10" s="1"/>
  <c r="V15" i="10"/>
  <c r="V16" i="10"/>
  <c r="P10" i="16"/>
  <c r="V11" i="12"/>
  <c r="V12" i="12"/>
  <c r="X15" i="12"/>
  <c r="P14" i="16"/>
  <c r="D16" i="12"/>
  <c r="E14" i="11"/>
  <c r="Q8" i="16"/>
  <c r="V11" i="13"/>
  <c r="W13" i="13"/>
  <c r="Q12" i="16"/>
  <c r="X14" i="13"/>
  <c r="Q13" i="16"/>
  <c r="W18" i="13"/>
  <c r="Q17" i="16"/>
  <c r="X10" i="14"/>
  <c r="R9" i="16"/>
  <c r="W13" i="14"/>
  <c r="R12" i="16"/>
  <c r="D16" i="14"/>
  <c r="J7" i="15"/>
  <c r="K7" i="15" s="1"/>
  <c r="H7" i="15"/>
  <c r="J10" i="15"/>
  <c r="K10" i="15" s="1"/>
  <c r="H10" i="15"/>
  <c r="V12" i="15"/>
  <c r="E6" i="16"/>
  <c r="W7" i="10"/>
  <c r="U7" i="10" s="1"/>
  <c r="X16" i="10"/>
  <c r="E15" i="16"/>
  <c r="W16" i="12"/>
  <c r="E7" i="11"/>
  <c r="E11" i="11"/>
  <c r="E15" i="11"/>
  <c r="V10" i="13"/>
  <c r="W11" i="13"/>
  <c r="Q10" i="16"/>
  <c r="X12" i="13"/>
  <c r="Q11" i="16"/>
  <c r="J16" i="13"/>
  <c r="K16" i="13" s="1"/>
  <c r="X8" i="14"/>
  <c r="R7" i="16"/>
  <c r="X11" i="14"/>
  <c r="R10" i="16"/>
  <c r="V11" i="14"/>
  <c r="W14" i="14"/>
  <c r="R13" i="16"/>
  <c r="W16" i="14"/>
  <c r="R15" i="16"/>
  <c r="X16" i="14"/>
  <c r="R17" i="16"/>
  <c r="W12" i="15"/>
  <c r="X13" i="15"/>
  <c r="S12" i="16"/>
  <c r="W13" i="15"/>
  <c r="P7" i="16"/>
  <c r="Q9" i="16"/>
  <c r="X14" i="10"/>
  <c r="E13" i="16"/>
  <c r="W12" i="12"/>
  <c r="X7" i="10"/>
  <c r="W11" i="10"/>
  <c r="E10" i="16"/>
  <c r="W15" i="10"/>
  <c r="P6" i="16"/>
  <c r="P9" i="16"/>
  <c r="J10" i="12"/>
  <c r="K10" i="12" s="1"/>
  <c r="W11" i="12"/>
  <c r="X12" i="12"/>
  <c r="P13" i="16"/>
  <c r="W14" i="12"/>
  <c r="U14" i="12" s="1"/>
  <c r="W15" i="12"/>
  <c r="V16" i="12"/>
  <c r="X17" i="12"/>
  <c r="U17" i="12" s="1"/>
  <c r="E8" i="11"/>
  <c r="E12" i="11"/>
  <c r="E16" i="11"/>
  <c r="Q6" i="16"/>
  <c r="X7" i="13"/>
  <c r="U7" i="13" s="1"/>
  <c r="X11" i="13"/>
  <c r="W15" i="13"/>
  <c r="X16" i="13"/>
  <c r="Q15" i="16"/>
  <c r="H6" i="14"/>
  <c r="X7" i="14"/>
  <c r="R8" i="16"/>
  <c r="H9" i="14"/>
  <c r="W9" i="14"/>
  <c r="U9" i="14" s="1"/>
  <c r="W10" i="14"/>
  <c r="W12" i="14"/>
  <c r="X15" i="14"/>
  <c r="R14" i="16"/>
  <c r="J15" i="14"/>
  <c r="K15" i="14" s="1"/>
  <c r="W16" i="15"/>
  <c r="S15" i="16"/>
  <c r="X16" i="15"/>
  <c r="P11" i="16"/>
  <c r="Q14" i="16"/>
  <c r="R11" i="16"/>
  <c r="S11" i="16"/>
  <c r="S9" i="16"/>
  <c r="X10" i="15"/>
  <c r="W14" i="15"/>
  <c r="S13" i="16"/>
  <c r="X7" i="15"/>
  <c r="V10" i="15"/>
  <c r="U10" i="15" s="1"/>
  <c r="V11" i="15"/>
  <c r="X14" i="15"/>
  <c r="V15" i="15"/>
  <c r="X8" i="15"/>
  <c r="X9" i="15"/>
  <c r="S8" i="16"/>
  <c r="V9" i="15"/>
  <c r="U9" i="15" s="1"/>
  <c r="V17" i="15"/>
  <c r="S16" i="16"/>
  <c r="J17" i="15"/>
  <c r="S6" i="16"/>
  <c r="S14" i="16"/>
  <c r="H6" i="15"/>
  <c r="W8" i="15"/>
  <c r="U8" i="15" s="1"/>
  <c r="H9" i="15"/>
  <c r="X12" i="15"/>
  <c r="U12" i="15" s="1"/>
  <c r="V13" i="15"/>
  <c r="U13" i="15" s="1"/>
  <c r="W7" i="15"/>
  <c r="U7" i="15" s="1"/>
  <c r="H8" i="15"/>
  <c r="W11" i="15"/>
  <c r="U11" i="15" s="1"/>
  <c r="H12" i="15"/>
  <c r="X15" i="15"/>
  <c r="W15" i="15"/>
  <c r="H16" i="15"/>
  <c r="X17" i="15"/>
  <c r="W17" i="15"/>
  <c r="U14" i="15"/>
  <c r="P18" i="15"/>
  <c r="T17" i="15"/>
  <c r="K17" i="15"/>
  <c r="H18" i="15"/>
  <c r="V16" i="15"/>
  <c r="U16" i="15" s="1"/>
  <c r="P18" i="13"/>
  <c r="X18" i="13"/>
  <c r="X17" i="13"/>
  <c r="K17" i="13"/>
  <c r="W17" i="13"/>
  <c r="W17" i="14"/>
  <c r="W11" i="14"/>
  <c r="U11" i="14" s="1"/>
  <c r="V7" i="14"/>
  <c r="U7" i="14" s="1"/>
  <c r="J8" i="14"/>
  <c r="K8" i="14" s="1"/>
  <c r="V10" i="14"/>
  <c r="U10" i="14" s="1"/>
  <c r="U12" i="14"/>
  <c r="H16" i="14"/>
  <c r="U16" i="14"/>
  <c r="J17" i="14"/>
  <c r="K17" i="14" s="1"/>
  <c r="X18" i="14"/>
  <c r="W18" i="14"/>
  <c r="W8" i="14"/>
  <c r="U8" i="14" s="1"/>
  <c r="X13" i="14"/>
  <c r="J11" i="14"/>
  <c r="K11" i="14" s="1"/>
  <c r="V13" i="14"/>
  <c r="V17" i="14"/>
  <c r="X17" i="14"/>
  <c r="P18" i="14"/>
  <c r="W15" i="14"/>
  <c r="U15" i="14" s="1"/>
  <c r="V18" i="14"/>
  <c r="V14" i="14"/>
  <c r="U14" i="14" s="1"/>
  <c r="W9" i="13"/>
  <c r="V9" i="13"/>
  <c r="J11" i="13"/>
  <c r="K11" i="13" s="1"/>
  <c r="H11" i="13"/>
  <c r="H6" i="13"/>
  <c r="H9" i="13"/>
  <c r="J10" i="13"/>
  <c r="K10" i="13" s="1"/>
  <c r="U11" i="13"/>
  <c r="V8" i="13"/>
  <c r="U8" i="13" s="1"/>
  <c r="X9" i="13"/>
  <c r="W12" i="13"/>
  <c r="U12" i="13" s="1"/>
  <c r="J15" i="13"/>
  <c r="K15" i="13" s="1"/>
  <c r="H15" i="13"/>
  <c r="K18" i="13"/>
  <c r="P19" i="13"/>
  <c r="I18" i="13"/>
  <c r="T18" i="13"/>
  <c r="X10" i="13"/>
  <c r="W10" i="13"/>
  <c r="U10" i="13" s="1"/>
  <c r="U15" i="13"/>
  <c r="H13" i="13"/>
  <c r="V13" i="13"/>
  <c r="U13" i="13" s="1"/>
  <c r="W14" i="13"/>
  <c r="U14" i="13" s="1"/>
  <c r="H17" i="13"/>
  <c r="V17" i="13"/>
  <c r="U17" i="13" s="1"/>
  <c r="V18" i="13"/>
  <c r="V16" i="13"/>
  <c r="U16" i="13" s="1"/>
  <c r="T18" i="12"/>
  <c r="V19" i="12" s="1"/>
  <c r="K18" i="12"/>
  <c r="H13" i="12"/>
  <c r="J13" i="12"/>
  <c r="K13" i="12" s="1"/>
  <c r="U16" i="12"/>
  <c r="U8" i="12"/>
  <c r="J11" i="12"/>
  <c r="K11" i="12" s="1"/>
  <c r="H11" i="12"/>
  <c r="U12" i="12"/>
  <c r="P19" i="12"/>
  <c r="J16" i="12"/>
  <c r="K16" i="12" s="1"/>
  <c r="H16" i="12"/>
  <c r="I18" i="12"/>
  <c r="J7" i="12"/>
  <c r="K7" i="12" s="1"/>
  <c r="H7" i="12"/>
  <c r="W9" i="12"/>
  <c r="V9" i="12"/>
  <c r="X10" i="12"/>
  <c r="W10" i="12"/>
  <c r="U10" i="12" s="1"/>
  <c r="W13" i="12"/>
  <c r="U13" i="12" s="1"/>
  <c r="K17" i="12"/>
  <c r="T17" i="12"/>
  <c r="V15" i="12"/>
  <c r="U15" i="12" s="1"/>
  <c r="V9" i="10"/>
  <c r="U11" i="10"/>
  <c r="W12" i="10"/>
  <c r="X9" i="10"/>
  <c r="H11" i="10"/>
  <c r="J14" i="10"/>
  <c r="K14" i="10" s="1"/>
  <c r="W14" i="10"/>
  <c r="U15" i="10"/>
  <c r="J17" i="10"/>
  <c r="H17" i="10"/>
  <c r="P17" i="10"/>
  <c r="X17" i="10"/>
  <c r="W17" i="10"/>
  <c r="W8" i="10"/>
  <c r="U8" i="10" s="1"/>
  <c r="W10" i="10"/>
  <c r="U10" i="10" s="1"/>
  <c r="V12" i="10"/>
  <c r="U12" i="10" s="1"/>
  <c r="V14" i="10"/>
  <c r="J15" i="10"/>
  <c r="K15" i="10" s="1"/>
  <c r="H15" i="10"/>
  <c r="D16" i="10"/>
  <c r="W13" i="10"/>
  <c r="X13" i="10"/>
  <c r="V17" i="10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R21" i="9"/>
  <c r="O21" i="9"/>
  <c r="Q20" i="9"/>
  <c r="O20" i="9"/>
  <c r="C20" i="9"/>
  <c r="C19" i="9"/>
  <c r="Q18" i="9"/>
  <c r="O18" i="9"/>
  <c r="D18" i="9"/>
  <c r="B18" i="9"/>
  <c r="J18" i="9" s="1"/>
  <c r="Q17" i="9"/>
  <c r="V17" i="9" s="1"/>
  <c r="O17" i="9"/>
  <c r="P17" i="9" s="1"/>
  <c r="M17" i="9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D17" i="9"/>
  <c r="B17" i="9"/>
  <c r="H17" i="9" s="1"/>
  <c r="T16" i="9"/>
  <c r="Q16" i="9"/>
  <c r="F16" i="9"/>
  <c r="E16" i="9"/>
  <c r="D16" i="9" s="1"/>
  <c r="B16" i="9"/>
  <c r="J16" i="9" s="1"/>
  <c r="K16" i="9" s="1"/>
  <c r="T15" i="9"/>
  <c r="Q15" i="9"/>
  <c r="D15" i="9"/>
  <c r="B15" i="9"/>
  <c r="H15" i="9" s="1"/>
  <c r="T14" i="9"/>
  <c r="Q14" i="9"/>
  <c r="D14" i="9"/>
  <c r="B14" i="9"/>
  <c r="H14" i="9" s="1"/>
  <c r="T13" i="9"/>
  <c r="X14" i="9" s="1"/>
  <c r="Q13" i="9"/>
  <c r="V13" i="9" s="1"/>
  <c r="D13" i="9"/>
  <c r="B13" i="9"/>
  <c r="J13" i="9" s="1"/>
  <c r="K13" i="9" s="1"/>
  <c r="W12" i="9"/>
  <c r="T12" i="9"/>
  <c r="X13" i="9" s="1"/>
  <c r="Q12" i="9"/>
  <c r="V12" i="9" s="1"/>
  <c r="D12" i="9"/>
  <c r="B12" i="9"/>
  <c r="T11" i="9"/>
  <c r="Q11" i="9"/>
  <c r="D11" i="9"/>
  <c r="B11" i="9"/>
  <c r="H11" i="9" s="1"/>
  <c r="T10" i="9"/>
  <c r="Q10" i="9"/>
  <c r="D10" i="9"/>
  <c r="B10" i="9"/>
  <c r="J10" i="9" s="1"/>
  <c r="K10" i="9" s="1"/>
  <c r="T9" i="9"/>
  <c r="Q9" i="9"/>
  <c r="V9" i="9" s="1"/>
  <c r="D9" i="9"/>
  <c r="B9" i="9"/>
  <c r="J9" i="9" s="1"/>
  <c r="K9" i="9" s="1"/>
  <c r="T8" i="9"/>
  <c r="X9" i="9" s="1"/>
  <c r="Q8" i="9"/>
  <c r="D8" i="9"/>
  <c r="B8" i="9"/>
  <c r="H8" i="9" s="1"/>
  <c r="T7" i="9"/>
  <c r="Q7" i="9"/>
  <c r="J7" i="9"/>
  <c r="K7" i="9" s="1"/>
  <c r="H7" i="9"/>
  <c r="D7" i="9"/>
  <c r="B7" i="9"/>
  <c r="T6" i="9"/>
  <c r="X7" i="9" s="1"/>
  <c r="D6" i="9"/>
  <c r="B6" i="9"/>
  <c r="J6" i="9" s="1"/>
  <c r="K6" i="9" s="1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R21" i="8"/>
  <c r="O21" i="8"/>
  <c r="Q20" i="8"/>
  <c r="O20" i="8"/>
  <c r="C20" i="8"/>
  <c r="Q19" i="8"/>
  <c r="O19" i="8"/>
  <c r="C19" i="8"/>
  <c r="Q18" i="8"/>
  <c r="O18" i="8"/>
  <c r="D18" i="8"/>
  <c r="B18" i="8"/>
  <c r="H18" i="8" s="1"/>
  <c r="Q17" i="8"/>
  <c r="O17" i="8"/>
  <c r="M17" i="8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D17" i="8"/>
  <c r="B17" i="8"/>
  <c r="J17" i="8" s="1"/>
  <c r="T16" i="8"/>
  <c r="Q16" i="8"/>
  <c r="F16" i="8"/>
  <c r="E16" i="8"/>
  <c r="D16" i="8" s="1"/>
  <c r="B16" i="8"/>
  <c r="T15" i="8"/>
  <c r="Q15" i="8"/>
  <c r="D15" i="8"/>
  <c r="B15" i="8"/>
  <c r="J15" i="8" s="1"/>
  <c r="K15" i="8" s="1"/>
  <c r="T14" i="8"/>
  <c r="W15" i="8" s="1"/>
  <c r="Q14" i="8"/>
  <c r="K14" i="8"/>
  <c r="H14" i="8"/>
  <c r="D14" i="8"/>
  <c r="B14" i="8"/>
  <c r="J14" i="8" s="1"/>
  <c r="T13" i="8"/>
  <c r="Q13" i="8"/>
  <c r="V13" i="8" s="1"/>
  <c r="D13" i="8"/>
  <c r="B13" i="8"/>
  <c r="H13" i="8" s="1"/>
  <c r="T12" i="8"/>
  <c r="Q12" i="8"/>
  <c r="D12" i="8"/>
  <c r="B12" i="8"/>
  <c r="J12" i="8" s="1"/>
  <c r="K12" i="8" s="1"/>
  <c r="V11" i="8"/>
  <c r="T11" i="8"/>
  <c r="X12" i="8" s="1"/>
  <c r="Q11" i="8"/>
  <c r="D11" i="8"/>
  <c r="B11" i="8"/>
  <c r="T10" i="8"/>
  <c r="X11" i="8" s="1"/>
  <c r="Q10" i="8"/>
  <c r="D10" i="8"/>
  <c r="B10" i="8"/>
  <c r="H10" i="8" s="1"/>
  <c r="T9" i="8"/>
  <c r="Q9" i="8"/>
  <c r="D9" i="8"/>
  <c r="B9" i="8"/>
  <c r="J9" i="8" s="1"/>
  <c r="K9" i="8" s="1"/>
  <c r="T8" i="8"/>
  <c r="Q8" i="8"/>
  <c r="V8" i="8" s="1"/>
  <c r="D8" i="8"/>
  <c r="B8" i="8"/>
  <c r="J8" i="8" s="1"/>
  <c r="K8" i="8" s="1"/>
  <c r="T7" i="8"/>
  <c r="W8" i="8" s="1"/>
  <c r="Q7" i="8"/>
  <c r="V7" i="8" s="1"/>
  <c r="D7" i="8"/>
  <c r="B7" i="8"/>
  <c r="T6" i="8"/>
  <c r="X7" i="8" s="1"/>
  <c r="D6" i="8"/>
  <c r="B6" i="8"/>
  <c r="J6" i="8" s="1"/>
  <c r="K6" i="8" s="1"/>
  <c r="U8" i="8" l="1"/>
  <c r="U11" i="8"/>
  <c r="W9" i="8"/>
  <c r="C8" i="16"/>
  <c r="C8" i="11"/>
  <c r="C9" i="16"/>
  <c r="C9" i="11"/>
  <c r="J10" i="8"/>
  <c r="K10" i="8" s="1"/>
  <c r="W11" i="8"/>
  <c r="H12" i="8"/>
  <c r="C13" i="16"/>
  <c r="C13" i="11"/>
  <c r="V14" i="8"/>
  <c r="X16" i="8"/>
  <c r="C15" i="16"/>
  <c r="C15" i="11"/>
  <c r="X17" i="8"/>
  <c r="J18" i="8"/>
  <c r="X8" i="9"/>
  <c r="D7" i="16"/>
  <c r="D7" i="11"/>
  <c r="J8" i="9"/>
  <c r="K8" i="9" s="1"/>
  <c r="W9" i="9"/>
  <c r="U9" i="9" s="1"/>
  <c r="H10" i="9"/>
  <c r="H13" i="9"/>
  <c r="J14" i="9"/>
  <c r="K14" i="9" s="1"/>
  <c r="X17" i="9"/>
  <c r="D16" i="16"/>
  <c r="D16" i="11"/>
  <c r="U13" i="10"/>
  <c r="U9" i="12"/>
  <c r="U17" i="15"/>
  <c r="U15" i="15"/>
  <c r="X13" i="8"/>
  <c r="C12" i="16"/>
  <c r="C12" i="11"/>
  <c r="H6" i="8"/>
  <c r="W7" i="8"/>
  <c r="U7" i="8" s="1"/>
  <c r="H8" i="8"/>
  <c r="H9" i="8"/>
  <c r="X9" i="8"/>
  <c r="W14" i="8"/>
  <c r="H15" i="8"/>
  <c r="H17" i="8"/>
  <c r="V14" i="9"/>
  <c r="U14" i="9" s="1"/>
  <c r="W16" i="9"/>
  <c r="D15" i="16"/>
  <c r="D15" i="11"/>
  <c r="X16" i="9"/>
  <c r="P18" i="16"/>
  <c r="S17" i="16"/>
  <c r="C7" i="16"/>
  <c r="C7" i="11"/>
  <c r="X8" i="8"/>
  <c r="C10" i="16"/>
  <c r="C10" i="11"/>
  <c r="W12" i="8"/>
  <c r="C11" i="16"/>
  <c r="C11" i="11"/>
  <c r="V12" i="8"/>
  <c r="X14" i="8"/>
  <c r="C16" i="16"/>
  <c r="C16" i="11"/>
  <c r="W7" i="9"/>
  <c r="D6" i="16"/>
  <c r="D6" i="11"/>
  <c r="D8" i="16"/>
  <c r="D8" i="11"/>
  <c r="X10" i="9"/>
  <c r="D9" i="16"/>
  <c r="D9" i="11"/>
  <c r="W14" i="9"/>
  <c r="D13" i="16"/>
  <c r="D13" i="11"/>
  <c r="D14" i="16"/>
  <c r="D14" i="11"/>
  <c r="V15" i="9"/>
  <c r="V18" i="15"/>
  <c r="U16" i="10"/>
  <c r="C6" i="16"/>
  <c r="C6" i="11"/>
  <c r="X15" i="8"/>
  <c r="C14" i="16"/>
  <c r="C14" i="11"/>
  <c r="D10" i="16"/>
  <c r="D10" i="11"/>
  <c r="X12" i="9"/>
  <c r="U12" i="9" s="1"/>
  <c r="D11" i="16"/>
  <c r="D11" i="11"/>
  <c r="D12" i="16"/>
  <c r="D12" i="11"/>
  <c r="W13" i="9"/>
  <c r="J15" i="9"/>
  <c r="K15" i="9" s="1"/>
  <c r="V16" i="9"/>
  <c r="U16" i="9" s="1"/>
  <c r="H18" i="9"/>
  <c r="P17" i="16"/>
  <c r="V19" i="13"/>
  <c r="Q18" i="16"/>
  <c r="U11" i="12"/>
  <c r="X18" i="15"/>
  <c r="W18" i="15"/>
  <c r="P19" i="15"/>
  <c r="I18" i="15"/>
  <c r="T18" i="15"/>
  <c r="K18" i="15"/>
  <c r="U18" i="13"/>
  <c r="U18" i="14"/>
  <c r="W17" i="8"/>
  <c r="P19" i="14"/>
  <c r="I18" i="14"/>
  <c r="K18" i="14"/>
  <c r="T18" i="14"/>
  <c r="U17" i="14"/>
  <c r="U13" i="14"/>
  <c r="T19" i="13"/>
  <c r="P20" i="13"/>
  <c r="U9" i="13"/>
  <c r="X19" i="13"/>
  <c r="U19" i="13" s="1"/>
  <c r="W19" i="13"/>
  <c r="X18" i="12"/>
  <c r="W18" i="12"/>
  <c r="P20" i="12"/>
  <c r="T19" i="12"/>
  <c r="X19" i="12"/>
  <c r="W19" i="12"/>
  <c r="U19" i="12" s="1"/>
  <c r="V18" i="12"/>
  <c r="P18" i="10"/>
  <c r="T17" i="10"/>
  <c r="K17" i="10"/>
  <c r="U17" i="10"/>
  <c r="U14" i="10"/>
  <c r="U9" i="10"/>
  <c r="J12" i="9"/>
  <c r="K12" i="9" s="1"/>
  <c r="H12" i="9"/>
  <c r="V8" i="9"/>
  <c r="W17" i="9"/>
  <c r="U17" i="9" s="1"/>
  <c r="H6" i="9"/>
  <c r="V7" i="9"/>
  <c r="U7" i="9" s="1"/>
  <c r="W8" i="9"/>
  <c r="H9" i="9"/>
  <c r="W10" i="9"/>
  <c r="J11" i="9"/>
  <c r="K11" i="9" s="1"/>
  <c r="U13" i="9"/>
  <c r="H16" i="9"/>
  <c r="J17" i="9"/>
  <c r="K17" i="9" s="1"/>
  <c r="P18" i="9"/>
  <c r="P19" i="9" s="1"/>
  <c r="T19" i="9" s="1"/>
  <c r="T17" i="9"/>
  <c r="X11" i="9"/>
  <c r="W11" i="9"/>
  <c r="V18" i="9"/>
  <c r="V10" i="9"/>
  <c r="V11" i="9"/>
  <c r="X15" i="9"/>
  <c r="W15" i="9"/>
  <c r="P17" i="8"/>
  <c r="T17" i="8" s="1"/>
  <c r="V17" i="8"/>
  <c r="J7" i="8"/>
  <c r="K7" i="8" s="1"/>
  <c r="H7" i="8"/>
  <c r="W16" i="8"/>
  <c r="X10" i="8"/>
  <c r="W10" i="8"/>
  <c r="V10" i="8"/>
  <c r="H11" i="8"/>
  <c r="J11" i="8"/>
  <c r="K11" i="8" s="1"/>
  <c r="U12" i="8"/>
  <c r="J16" i="8"/>
  <c r="K16" i="8" s="1"/>
  <c r="H16" i="8"/>
  <c r="V16" i="8"/>
  <c r="W13" i="8"/>
  <c r="U13" i="8" s="1"/>
  <c r="V9" i="8"/>
  <c r="J13" i="8"/>
  <c r="K13" i="8" s="1"/>
  <c r="V15" i="8"/>
  <c r="U15" i="8" s="1"/>
  <c r="U9" i="8" l="1"/>
  <c r="D19" i="16"/>
  <c r="D19" i="11"/>
  <c r="U18" i="12"/>
  <c r="Q19" i="16"/>
  <c r="P19" i="16"/>
  <c r="U11" i="9"/>
  <c r="E17" i="11"/>
  <c r="E17" i="16"/>
  <c r="U14" i="8"/>
  <c r="C17" i="16"/>
  <c r="D17" i="16"/>
  <c r="D17" i="11"/>
  <c r="R18" i="16"/>
  <c r="S18" i="16"/>
  <c r="U18" i="15"/>
  <c r="W19" i="15"/>
  <c r="V19" i="15"/>
  <c r="X19" i="15"/>
  <c r="P20" i="15"/>
  <c r="T19" i="15"/>
  <c r="U17" i="8"/>
  <c r="V18" i="8"/>
  <c r="C17" i="11"/>
  <c r="P18" i="8"/>
  <c r="P19" i="8" s="1"/>
  <c r="K17" i="8"/>
  <c r="T19" i="14"/>
  <c r="P20" i="14"/>
  <c r="W19" i="14"/>
  <c r="V19" i="14"/>
  <c r="X19" i="14"/>
  <c r="W20" i="13"/>
  <c r="X20" i="13"/>
  <c r="V20" i="13"/>
  <c r="T20" i="13"/>
  <c r="P21" i="13"/>
  <c r="P21" i="12"/>
  <c r="T20" i="12"/>
  <c r="X20" i="12"/>
  <c r="W20" i="12"/>
  <c r="V20" i="12"/>
  <c r="W18" i="10"/>
  <c r="V18" i="10"/>
  <c r="X18" i="10"/>
  <c r="K18" i="10"/>
  <c r="P19" i="10"/>
  <c r="I18" i="10"/>
  <c r="T18" i="10"/>
  <c r="U10" i="9"/>
  <c r="I18" i="9"/>
  <c r="T18" i="9"/>
  <c r="K18" i="9"/>
  <c r="U15" i="9"/>
  <c r="X18" i="9"/>
  <c r="U18" i="9" s="1"/>
  <c r="W18" i="9"/>
  <c r="U8" i="9"/>
  <c r="X18" i="8"/>
  <c r="W18" i="8"/>
  <c r="U16" i="8"/>
  <c r="U10" i="8"/>
  <c r="U18" i="8" l="1"/>
  <c r="E18" i="11"/>
  <c r="E18" i="16"/>
  <c r="P20" i="16"/>
  <c r="K18" i="8"/>
  <c r="R19" i="16"/>
  <c r="D18" i="16"/>
  <c r="X19" i="9"/>
  <c r="D18" i="11"/>
  <c r="W19" i="9"/>
  <c r="V19" i="9"/>
  <c r="S19" i="16"/>
  <c r="U20" i="12"/>
  <c r="Q20" i="16"/>
  <c r="T20" i="15"/>
  <c r="P21" i="15"/>
  <c r="X20" i="15"/>
  <c r="W20" i="15"/>
  <c r="V20" i="15"/>
  <c r="U19" i="15"/>
  <c r="I18" i="8"/>
  <c r="T18" i="8"/>
  <c r="T20" i="14"/>
  <c r="P21" i="14"/>
  <c r="U19" i="14"/>
  <c r="X20" i="14"/>
  <c r="W20" i="14"/>
  <c r="V20" i="14"/>
  <c r="X21" i="13"/>
  <c r="V21" i="13"/>
  <c r="W21" i="13"/>
  <c r="P22" i="13"/>
  <c r="G21" i="13"/>
  <c r="C21" i="13" s="1"/>
  <c r="U20" i="13"/>
  <c r="P22" i="12"/>
  <c r="G21" i="12"/>
  <c r="C21" i="12" s="1"/>
  <c r="X21" i="12"/>
  <c r="V21" i="12"/>
  <c r="W21" i="12"/>
  <c r="X19" i="10"/>
  <c r="W19" i="10"/>
  <c r="V19" i="10"/>
  <c r="U18" i="10"/>
  <c r="T19" i="10"/>
  <c r="P20" i="10"/>
  <c r="P20" i="9"/>
  <c r="P20" i="8"/>
  <c r="T19" i="8"/>
  <c r="E19" i="11" l="1"/>
  <c r="E19" i="16"/>
  <c r="C18" i="11"/>
  <c r="C18" i="16"/>
  <c r="C19" i="11"/>
  <c r="C19" i="16"/>
  <c r="S20" i="16"/>
  <c r="U19" i="9"/>
  <c r="R20" i="16"/>
  <c r="W21" i="15"/>
  <c r="V21" i="15"/>
  <c r="X21" i="15"/>
  <c r="U20" i="15"/>
  <c r="P22" i="15"/>
  <c r="G21" i="15"/>
  <c r="C21" i="15" s="1"/>
  <c r="U21" i="13"/>
  <c r="V19" i="8"/>
  <c r="X19" i="8"/>
  <c r="W19" i="8"/>
  <c r="P22" i="14"/>
  <c r="G21" i="14"/>
  <c r="C21" i="14" s="1"/>
  <c r="W21" i="14"/>
  <c r="X21" i="14"/>
  <c r="V21" i="14"/>
  <c r="U20" i="14"/>
  <c r="P23" i="13"/>
  <c r="P23" i="12"/>
  <c r="U21" i="12"/>
  <c r="U19" i="10"/>
  <c r="T20" i="10"/>
  <c r="P21" i="10"/>
  <c r="W20" i="10"/>
  <c r="X20" i="10"/>
  <c r="V20" i="10"/>
  <c r="X20" i="9"/>
  <c r="W20" i="9"/>
  <c r="V20" i="9"/>
  <c r="T20" i="9"/>
  <c r="P21" i="9"/>
  <c r="P21" i="8"/>
  <c r="T20" i="8"/>
  <c r="X20" i="8"/>
  <c r="W20" i="8"/>
  <c r="V20" i="8"/>
  <c r="U20" i="9" l="1"/>
  <c r="E20" i="11"/>
  <c r="E20" i="16"/>
  <c r="U19" i="8"/>
  <c r="C20" i="11"/>
  <c r="C20" i="16"/>
  <c r="D20" i="16"/>
  <c r="D20" i="11"/>
  <c r="U21" i="14"/>
  <c r="P23" i="15"/>
  <c r="U21" i="15"/>
  <c r="U20" i="10"/>
  <c r="P23" i="14"/>
  <c r="P24" i="13"/>
  <c r="P24" i="12"/>
  <c r="X21" i="10"/>
  <c r="V21" i="10"/>
  <c r="W21" i="10"/>
  <c r="P22" i="10"/>
  <c r="G21" i="10"/>
  <c r="C21" i="10" s="1"/>
  <c r="P22" i="9"/>
  <c r="G21" i="9"/>
  <c r="C21" i="9" s="1"/>
  <c r="W21" i="9"/>
  <c r="V21" i="9"/>
  <c r="X21" i="9"/>
  <c r="U20" i="8"/>
  <c r="P22" i="8"/>
  <c r="G21" i="8"/>
  <c r="C21" i="8" s="1"/>
  <c r="W21" i="8"/>
  <c r="X21" i="8"/>
  <c r="V21" i="8"/>
  <c r="P24" i="15" l="1"/>
  <c r="U21" i="8"/>
  <c r="P24" i="14"/>
  <c r="P25" i="13"/>
  <c r="P25" i="12"/>
  <c r="U21" i="10"/>
  <c r="P23" i="10"/>
  <c r="U21" i="9"/>
  <c r="P23" i="9"/>
  <c r="P23" i="8"/>
  <c r="P25" i="15" l="1"/>
  <c r="P25" i="14"/>
  <c r="P26" i="13"/>
  <c r="P26" i="12"/>
  <c r="P24" i="10"/>
  <c r="P24" i="9"/>
  <c r="P24" i="8"/>
  <c r="P26" i="15" l="1"/>
  <c r="P26" i="14"/>
  <c r="P27" i="13"/>
  <c r="P27" i="12"/>
  <c r="P25" i="10"/>
  <c r="P25" i="9"/>
  <c r="P25" i="8"/>
  <c r="P27" i="15" l="1"/>
  <c r="P27" i="14"/>
  <c r="P28" i="13"/>
  <c r="P28" i="12"/>
  <c r="P26" i="10"/>
  <c r="P26" i="9"/>
  <c r="P26" i="8"/>
  <c r="P28" i="15" l="1"/>
  <c r="P28" i="14"/>
  <c r="P29" i="13"/>
  <c r="P29" i="12"/>
  <c r="P27" i="10"/>
  <c r="P27" i="9"/>
  <c r="P27" i="8"/>
  <c r="P29" i="15" l="1"/>
  <c r="P29" i="14"/>
  <c r="P30" i="13"/>
  <c r="P30" i="12"/>
  <c r="P28" i="10"/>
  <c r="P28" i="9"/>
  <c r="P28" i="8"/>
  <c r="P30" i="15" l="1"/>
  <c r="P30" i="14"/>
  <c r="P31" i="13"/>
  <c r="P31" i="12"/>
  <c r="P29" i="10"/>
  <c r="P29" i="9"/>
  <c r="P29" i="8"/>
  <c r="P31" i="15" l="1"/>
  <c r="P31" i="14"/>
  <c r="P32" i="13"/>
  <c r="P32" i="12"/>
  <c r="P30" i="10"/>
  <c r="P30" i="9"/>
  <c r="P30" i="8"/>
  <c r="P32" i="15" l="1"/>
  <c r="P32" i="14"/>
  <c r="P33" i="13"/>
  <c r="P33" i="12"/>
  <c r="P31" i="10"/>
  <c r="P31" i="9"/>
  <c r="P31" i="8"/>
  <c r="P33" i="15" l="1"/>
  <c r="P33" i="14"/>
  <c r="P34" i="13"/>
  <c r="P34" i="12"/>
  <c r="P32" i="10"/>
  <c r="P32" i="9"/>
  <c r="P32" i="8"/>
  <c r="P34" i="15" l="1"/>
  <c r="P34" i="14"/>
  <c r="P35" i="13"/>
  <c r="P35" i="12"/>
  <c r="P33" i="10"/>
  <c r="P33" i="9"/>
  <c r="P33" i="8"/>
  <c r="P35" i="15" l="1"/>
  <c r="P35" i="14"/>
  <c r="P36" i="13"/>
  <c r="P36" i="12"/>
  <c r="P34" i="10"/>
  <c r="P34" i="9"/>
  <c r="P34" i="8"/>
  <c r="P36" i="15" l="1"/>
  <c r="P36" i="14"/>
  <c r="P37" i="13"/>
  <c r="P37" i="12"/>
  <c r="P35" i="10"/>
  <c r="P35" i="9"/>
  <c r="P35" i="8"/>
  <c r="P37" i="15" l="1"/>
  <c r="P37" i="14"/>
  <c r="P36" i="10"/>
  <c r="P36" i="9"/>
  <c r="P36" i="8"/>
  <c r="P37" i="10" l="1"/>
  <c r="P37" i="9"/>
  <c r="P37" i="8"/>
  <c r="X7" i="1" l="1"/>
  <c r="R21" i="1"/>
  <c r="C20" i="1"/>
  <c r="C19" i="1"/>
  <c r="D18" i="1"/>
  <c r="D17" i="1"/>
  <c r="D15" i="1"/>
  <c r="D14" i="1"/>
  <c r="D13" i="1"/>
  <c r="D12" i="1"/>
  <c r="D11" i="1"/>
  <c r="D10" i="1"/>
  <c r="D9" i="1"/>
  <c r="D8" i="1"/>
  <c r="D7" i="1"/>
  <c r="D6" i="1"/>
  <c r="Q20" i="1"/>
  <c r="Q19" i="1"/>
  <c r="Q18" i="1"/>
  <c r="Q17" i="1"/>
  <c r="Q16" i="1"/>
  <c r="Q15" i="1"/>
  <c r="Q14" i="1"/>
  <c r="V14" i="1" s="1"/>
  <c r="Q13" i="1"/>
  <c r="Q12" i="1"/>
  <c r="Q11" i="1"/>
  <c r="Q10" i="1"/>
  <c r="V10" i="1" s="1"/>
  <c r="Q9" i="1"/>
  <c r="Q8" i="1"/>
  <c r="Q7" i="1"/>
  <c r="T16" i="1"/>
  <c r="T15" i="1"/>
  <c r="T14" i="1"/>
  <c r="T13" i="1"/>
  <c r="W14" i="1" s="1"/>
  <c r="T12" i="1"/>
  <c r="T11" i="1"/>
  <c r="T10" i="1"/>
  <c r="X11" i="1" s="1"/>
  <c r="T9" i="1"/>
  <c r="T8" i="1"/>
  <c r="T7" i="1"/>
  <c r="T6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P17" i="1" s="1"/>
  <c r="M17" i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B8" i="16" l="1"/>
  <c r="B8" i="11"/>
  <c r="X8" i="1"/>
  <c r="B7" i="16"/>
  <c r="B7" i="11"/>
  <c r="X12" i="1"/>
  <c r="B11" i="16"/>
  <c r="B11" i="11"/>
  <c r="X16" i="1"/>
  <c r="B15" i="16"/>
  <c r="B15" i="11"/>
  <c r="B12" i="16"/>
  <c r="B12" i="11"/>
  <c r="B16" i="16"/>
  <c r="B16" i="11"/>
  <c r="X10" i="1"/>
  <c r="B9" i="16"/>
  <c r="B9" i="11"/>
  <c r="X14" i="1"/>
  <c r="B13" i="16"/>
  <c r="B13" i="11"/>
  <c r="V7" i="1"/>
  <c r="V11" i="1"/>
  <c r="V15" i="1"/>
  <c r="W7" i="1"/>
  <c r="B6" i="16"/>
  <c r="B6" i="11"/>
  <c r="W11" i="1"/>
  <c r="B10" i="16"/>
  <c r="B10" i="11"/>
  <c r="W15" i="1"/>
  <c r="B14" i="16"/>
  <c r="B14" i="11"/>
  <c r="V8" i="1"/>
  <c r="V12" i="1"/>
  <c r="V16" i="1"/>
  <c r="W10" i="1"/>
  <c r="U10" i="1" s="1"/>
  <c r="X15" i="1"/>
  <c r="V9" i="1"/>
  <c r="W9" i="1"/>
  <c r="X9" i="1"/>
  <c r="V13" i="1"/>
  <c r="W13" i="1"/>
  <c r="X13" i="1"/>
  <c r="V17" i="1"/>
  <c r="W17" i="1"/>
  <c r="X17" i="1"/>
  <c r="U14" i="1"/>
  <c r="U7" i="1"/>
  <c r="U11" i="1"/>
  <c r="U15" i="1"/>
  <c r="W8" i="1"/>
  <c r="W12" i="1"/>
  <c r="W16" i="1"/>
  <c r="U16" i="1" s="1"/>
  <c r="P18" i="1"/>
  <c r="T17" i="1"/>
  <c r="H18" i="1"/>
  <c r="H14" i="1"/>
  <c r="F16" i="1"/>
  <c r="E16" i="1"/>
  <c r="D16" i="1" s="1"/>
  <c r="B18" i="1"/>
  <c r="J18" i="1" s="1"/>
  <c r="B17" i="1"/>
  <c r="J17" i="1" s="1"/>
  <c r="K17" i="1" s="1"/>
  <c r="B16" i="1"/>
  <c r="J16" i="1" s="1"/>
  <c r="K16" i="1" s="1"/>
  <c r="B15" i="1"/>
  <c r="J15" i="1" s="1"/>
  <c r="K15" i="1" s="1"/>
  <c r="B14" i="1"/>
  <c r="J14" i="1" s="1"/>
  <c r="K14" i="1" s="1"/>
  <c r="B13" i="1"/>
  <c r="J13" i="1" s="1"/>
  <c r="K13" i="1" s="1"/>
  <c r="B12" i="1"/>
  <c r="J12" i="1" s="1"/>
  <c r="K12" i="1" s="1"/>
  <c r="B11" i="1"/>
  <c r="J11" i="1" s="1"/>
  <c r="K11" i="1" s="1"/>
  <c r="B10" i="1"/>
  <c r="J10" i="1" s="1"/>
  <c r="K10" i="1" s="1"/>
  <c r="B9" i="1"/>
  <c r="J9" i="1" s="1"/>
  <c r="K9" i="1" s="1"/>
  <c r="B8" i="1"/>
  <c r="J8" i="1" s="1"/>
  <c r="K8" i="1" s="1"/>
  <c r="B7" i="1"/>
  <c r="J7" i="1" s="1"/>
  <c r="K7" i="1" s="1"/>
  <c r="B6" i="1"/>
  <c r="J6" i="1" s="1"/>
  <c r="K6" i="1" s="1"/>
  <c r="G19" i="7"/>
  <c r="G2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G18" i="7"/>
  <c r="G17" i="7"/>
  <c r="G16" i="7"/>
  <c r="G15" i="7"/>
  <c r="G14" i="7"/>
  <c r="G13" i="7"/>
  <c r="G12" i="7"/>
  <c r="G11" i="7"/>
  <c r="G10" i="7"/>
  <c r="G9" i="7"/>
  <c r="G8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B19" i="1" l="1"/>
  <c r="B19" i="15"/>
  <c r="B19" i="12"/>
  <c r="B19" i="14"/>
  <c r="B19" i="13"/>
  <c r="B19" i="10"/>
  <c r="B19" i="9"/>
  <c r="B19" i="8"/>
  <c r="B31" i="1"/>
  <c r="B31" i="15"/>
  <c r="B31" i="14"/>
  <c r="B31" i="13"/>
  <c r="B31" i="10"/>
  <c r="B31" i="12"/>
  <c r="B31" i="9"/>
  <c r="B31" i="8"/>
  <c r="B22" i="1"/>
  <c r="B22" i="15"/>
  <c r="B22" i="10"/>
  <c r="B22" i="12"/>
  <c r="B22" i="14"/>
  <c r="B22" i="13"/>
  <c r="B22" i="9"/>
  <c r="B22" i="8"/>
  <c r="B26" i="1"/>
  <c r="B26" i="15"/>
  <c r="B26" i="10"/>
  <c r="B26" i="12"/>
  <c r="B26" i="14"/>
  <c r="B26" i="13"/>
  <c r="B26" i="9"/>
  <c r="B26" i="8"/>
  <c r="B30" i="1"/>
  <c r="B30" i="15"/>
  <c r="B30" i="10"/>
  <c r="B30" i="12"/>
  <c r="B30" i="14"/>
  <c r="B30" i="13"/>
  <c r="B30" i="9"/>
  <c r="B30" i="8"/>
  <c r="B34" i="1"/>
  <c r="B34" i="15"/>
  <c r="B34" i="10"/>
  <c r="B34" i="12"/>
  <c r="B34" i="13"/>
  <c r="B34" i="14"/>
  <c r="B34" i="9"/>
  <c r="B34" i="8"/>
  <c r="H10" i="1"/>
  <c r="B23" i="1"/>
  <c r="B23" i="15"/>
  <c r="B23" i="14"/>
  <c r="B23" i="13"/>
  <c r="B23" i="10"/>
  <c r="B23" i="12"/>
  <c r="B23" i="9"/>
  <c r="B23" i="8"/>
  <c r="B35" i="1"/>
  <c r="B35" i="15"/>
  <c r="B35" i="14"/>
  <c r="B35" i="13"/>
  <c r="B35" i="10"/>
  <c r="B35" i="12"/>
  <c r="B35" i="9"/>
  <c r="B35" i="8"/>
  <c r="B24" i="1"/>
  <c r="B24" i="15"/>
  <c r="B24" i="10"/>
  <c r="B24" i="12"/>
  <c r="B24" i="14"/>
  <c r="B24" i="13"/>
  <c r="B24" i="9"/>
  <c r="B24" i="8"/>
  <c r="B32" i="1"/>
  <c r="B32" i="15"/>
  <c r="B32" i="10"/>
  <c r="B32" i="12"/>
  <c r="B32" i="14"/>
  <c r="B32" i="13"/>
  <c r="B32" i="9"/>
  <c r="B32" i="8"/>
  <c r="B36" i="1"/>
  <c r="B36" i="15"/>
  <c r="B36" i="14"/>
  <c r="B36" i="10"/>
  <c r="B36" i="12"/>
  <c r="B36" i="13"/>
  <c r="B36" i="9"/>
  <c r="B36" i="8"/>
  <c r="U12" i="1"/>
  <c r="B27" i="1"/>
  <c r="B27" i="15"/>
  <c r="B27" i="14"/>
  <c r="B27" i="13"/>
  <c r="B27" i="10"/>
  <c r="B27" i="12"/>
  <c r="B27" i="9"/>
  <c r="B27" i="8"/>
  <c r="B20" i="1"/>
  <c r="J20" i="1" s="1"/>
  <c r="B20" i="15"/>
  <c r="B20" i="12"/>
  <c r="B20" i="14"/>
  <c r="B20" i="13"/>
  <c r="B20" i="10"/>
  <c r="B20" i="9"/>
  <c r="B20" i="8"/>
  <c r="B28" i="1"/>
  <c r="B28" i="15"/>
  <c r="B28" i="10"/>
  <c r="B28" i="12"/>
  <c r="B28" i="14"/>
  <c r="B28" i="13"/>
  <c r="B28" i="9"/>
  <c r="B28" i="8"/>
  <c r="B21" i="1"/>
  <c r="B21" i="15"/>
  <c r="B21" i="12"/>
  <c r="B21" i="14"/>
  <c r="B21" i="13"/>
  <c r="B21" i="10"/>
  <c r="B21" i="9"/>
  <c r="B21" i="8"/>
  <c r="B25" i="1"/>
  <c r="B25" i="15"/>
  <c r="B25" i="14"/>
  <c r="B25" i="13"/>
  <c r="B25" i="10"/>
  <c r="B25" i="12"/>
  <c r="B25" i="9"/>
  <c r="B25" i="8"/>
  <c r="B29" i="1"/>
  <c r="B29" i="15"/>
  <c r="B29" i="14"/>
  <c r="B29" i="13"/>
  <c r="B29" i="10"/>
  <c r="B29" i="12"/>
  <c r="B29" i="9"/>
  <c r="B29" i="8"/>
  <c r="B33" i="1"/>
  <c r="B33" i="15"/>
  <c r="B33" i="14"/>
  <c r="B33" i="13"/>
  <c r="B33" i="10"/>
  <c r="B33" i="12"/>
  <c r="B33" i="9"/>
  <c r="B33" i="8"/>
  <c r="B37" i="1"/>
  <c r="B37" i="15"/>
  <c r="B37" i="14"/>
  <c r="B37" i="13"/>
  <c r="B37" i="10"/>
  <c r="B37" i="12"/>
  <c r="B37" i="9"/>
  <c r="B37" i="8"/>
  <c r="H6" i="1"/>
  <c r="B17" i="16"/>
  <c r="B17" i="11"/>
  <c r="U8" i="1"/>
  <c r="V18" i="1"/>
  <c r="U17" i="1"/>
  <c r="J19" i="1"/>
  <c r="H19" i="1"/>
  <c r="H9" i="1"/>
  <c r="H13" i="1"/>
  <c r="H17" i="1"/>
  <c r="P19" i="1"/>
  <c r="T18" i="1"/>
  <c r="K18" i="1"/>
  <c r="I18" i="1"/>
  <c r="U13" i="1"/>
  <c r="H7" i="1"/>
  <c r="H11" i="1"/>
  <c r="H15" i="1"/>
  <c r="H8" i="1"/>
  <c r="H12" i="1"/>
  <c r="H16" i="1"/>
  <c r="W18" i="1"/>
  <c r="X18" i="1"/>
  <c r="U9" i="1"/>
  <c r="J19" i="15" l="1"/>
  <c r="K19" i="15" s="1"/>
  <c r="H19" i="15"/>
  <c r="I19" i="15" s="1"/>
  <c r="H20" i="1"/>
  <c r="B18" i="16"/>
  <c r="B18" i="11"/>
  <c r="H21" i="8"/>
  <c r="I21" i="8" s="1"/>
  <c r="S21" i="8" s="1"/>
  <c r="J21" i="8"/>
  <c r="K21" i="8" s="1"/>
  <c r="J21" i="14"/>
  <c r="K21" i="14" s="1"/>
  <c r="H21" i="14"/>
  <c r="I21" i="14" s="1"/>
  <c r="S21" i="14" s="1"/>
  <c r="J20" i="8"/>
  <c r="K20" i="8" s="1"/>
  <c r="H20" i="8"/>
  <c r="I20" i="8" s="1"/>
  <c r="J20" i="14"/>
  <c r="K20" i="14" s="1"/>
  <c r="H20" i="14"/>
  <c r="I20" i="14" s="1"/>
  <c r="J19" i="10"/>
  <c r="K19" i="10" s="1"/>
  <c r="H19" i="10"/>
  <c r="I19" i="10" s="1"/>
  <c r="H21" i="12"/>
  <c r="I21" i="12" s="1"/>
  <c r="S21" i="12" s="1"/>
  <c r="J21" i="12"/>
  <c r="K21" i="12" s="1"/>
  <c r="U18" i="1"/>
  <c r="J21" i="10"/>
  <c r="K21" i="10" s="1"/>
  <c r="H21" i="10"/>
  <c r="I21" i="10" s="1"/>
  <c r="S21" i="10" s="1"/>
  <c r="H21" i="15"/>
  <c r="I21" i="15" s="1"/>
  <c r="S21" i="15" s="1"/>
  <c r="J21" i="15"/>
  <c r="K21" i="15" s="1"/>
  <c r="J20" i="10"/>
  <c r="K20" i="10" s="1"/>
  <c r="H20" i="10"/>
  <c r="I20" i="10" s="1"/>
  <c r="J20" i="12"/>
  <c r="K20" i="12" s="1"/>
  <c r="H20" i="12"/>
  <c r="I20" i="12" s="1"/>
  <c r="H19" i="8"/>
  <c r="I19" i="8" s="1"/>
  <c r="J19" i="8"/>
  <c r="K19" i="8" s="1"/>
  <c r="H19" i="14"/>
  <c r="I19" i="14" s="1"/>
  <c r="J19" i="14"/>
  <c r="K19" i="14" s="1"/>
  <c r="H21" i="9"/>
  <c r="I21" i="9" s="1"/>
  <c r="S21" i="9" s="1"/>
  <c r="J21" i="9"/>
  <c r="K21" i="9" s="1"/>
  <c r="H20" i="9"/>
  <c r="I20" i="9" s="1"/>
  <c r="J20" i="9"/>
  <c r="K20" i="9" s="1"/>
  <c r="H19" i="13"/>
  <c r="I19" i="13" s="1"/>
  <c r="J19" i="13"/>
  <c r="K19" i="13" s="1"/>
  <c r="H21" i="13"/>
  <c r="I21" i="13" s="1"/>
  <c r="S21" i="13" s="1"/>
  <c r="J21" i="13"/>
  <c r="K21" i="13" s="1"/>
  <c r="H20" i="13"/>
  <c r="I20" i="13" s="1"/>
  <c r="J20" i="13"/>
  <c r="K20" i="13" s="1"/>
  <c r="H20" i="15"/>
  <c r="I20" i="15" s="1"/>
  <c r="J20" i="15"/>
  <c r="K20" i="15" s="1"/>
  <c r="H19" i="9"/>
  <c r="I19" i="9" s="1"/>
  <c r="J19" i="9"/>
  <c r="K19" i="9" s="1"/>
  <c r="H19" i="12"/>
  <c r="I19" i="12" s="1"/>
  <c r="J19" i="12"/>
  <c r="K19" i="12" s="1"/>
  <c r="W19" i="1"/>
  <c r="X19" i="1"/>
  <c r="V19" i="1"/>
  <c r="P20" i="1"/>
  <c r="I19" i="1"/>
  <c r="K19" i="1"/>
  <c r="T19" i="1"/>
  <c r="R22" i="8" l="1"/>
  <c r="G22" i="8" s="1"/>
  <c r="C22" i="8" s="1"/>
  <c r="T21" i="8"/>
  <c r="U19" i="1"/>
  <c r="R22" i="13"/>
  <c r="G22" i="13" s="1"/>
  <c r="C22" i="13" s="1"/>
  <c r="T21" i="13"/>
  <c r="R22" i="12"/>
  <c r="G22" i="12" s="1"/>
  <c r="C22" i="12" s="1"/>
  <c r="T21" i="12"/>
  <c r="R22" i="9"/>
  <c r="G22" i="9" s="1"/>
  <c r="C22" i="9" s="1"/>
  <c r="T21" i="9"/>
  <c r="T21" i="15"/>
  <c r="R22" i="15"/>
  <c r="G22" i="15" s="1"/>
  <c r="C22" i="15" s="1"/>
  <c r="T21" i="10"/>
  <c r="R22" i="10"/>
  <c r="G22" i="10" s="1"/>
  <c r="C22" i="10" s="1"/>
  <c r="R22" i="14"/>
  <c r="G22" i="14" s="1"/>
  <c r="C22" i="14" s="1"/>
  <c r="T21" i="14"/>
  <c r="B19" i="16"/>
  <c r="B19" i="11"/>
  <c r="X20" i="1"/>
  <c r="W20" i="1"/>
  <c r="V20" i="1"/>
  <c r="P21" i="1"/>
  <c r="K20" i="1"/>
  <c r="I20" i="1"/>
  <c r="T20" i="1"/>
  <c r="E21" i="11" l="1"/>
  <c r="E21" i="16"/>
  <c r="V22" i="10"/>
  <c r="W22" i="10"/>
  <c r="X22" i="10"/>
  <c r="S21" i="16"/>
  <c r="V22" i="15"/>
  <c r="W22" i="15"/>
  <c r="X22" i="15"/>
  <c r="H22" i="13"/>
  <c r="I22" i="13" s="1"/>
  <c r="S22" i="13" s="1"/>
  <c r="J22" i="13"/>
  <c r="K22" i="13" s="1"/>
  <c r="R21" i="16"/>
  <c r="W22" i="14"/>
  <c r="V22" i="14"/>
  <c r="U22" i="14" s="1"/>
  <c r="X22" i="14"/>
  <c r="P21" i="16"/>
  <c r="W22" i="12"/>
  <c r="V22" i="12"/>
  <c r="X22" i="12"/>
  <c r="J22" i="14"/>
  <c r="K22" i="14" s="1"/>
  <c r="H22" i="14"/>
  <c r="I22" i="14" s="1"/>
  <c r="S22" i="14" s="1"/>
  <c r="J22" i="9"/>
  <c r="K22" i="9" s="1"/>
  <c r="H22" i="9"/>
  <c r="I22" i="9" s="1"/>
  <c r="S22" i="9" s="1"/>
  <c r="H22" i="12"/>
  <c r="I22" i="12" s="1"/>
  <c r="S22" i="12" s="1"/>
  <c r="J22" i="12"/>
  <c r="K22" i="12" s="1"/>
  <c r="J22" i="8"/>
  <c r="K22" i="8" s="1"/>
  <c r="H22" i="8"/>
  <c r="I22" i="8" s="1"/>
  <c r="S22" i="8" s="1"/>
  <c r="D21" i="16"/>
  <c r="D21" i="11"/>
  <c r="V22" i="9"/>
  <c r="U22" i="9" s="1"/>
  <c r="X22" i="9"/>
  <c r="W22" i="9"/>
  <c r="C21" i="11"/>
  <c r="C21" i="16"/>
  <c r="W22" i="8"/>
  <c r="V22" i="8"/>
  <c r="X22" i="8"/>
  <c r="B20" i="16"/>
  <c r="B20" i="11"/>
  <c r="U20" i="1"/>
  <c r="J22" i="10"/>
  <c r="K22" i="10" s="1"/>
  <c r="H22" i="10"/>
  <c r="I22" i="10" s="1"/>
  <c r="S22" i="10" s="1"/>
  <c r="J22" i="15"/>
  <c r="K22" i="15" s="1"/>
  <c r="H22" i="15"/>
  <c r="I22" i="15" s="1"/>
  <c r="S22" i="15" s="1"/>
  <c r="Q21" i="16"/>
  <c r="W22" i="13"/>
  <c r="V22" i="13"/>
  <c r="U22" i="13" s="1"/>
  <c r="X22" i="13"/>
  <c r="P22" i="1"/>
  <c r="G21" i="1"/>
  <c r="C21" i="1" s="1"/>
  <c r="V21" i="1"/>
  <c r="W21" i="1"/>
  <c r="X21" i="1"/>
  <c r="R23" i="14" l="1"/>
  <c r="G23" i="14" s="1"/>
  <c r="C23" i="14" s="1"/>
  <c r="T22" i="14"/>
  <c r="R23" i="12"/>
  <c r="G23" i="12" s="1"/>
  <c r="C23" i="12" s="1"/>
  <c r="T22" i="12"/>
  <c r="U22" i="12"/>
  <c r="U22" i="10"/>
  <c r="U22" i="8"/>
  <c r="T22" i="13"/>
  <c r="R23" i="13"/>
  <c r="G23" i="13" s="1"/>
  <c r="C23" i="13" s="1"/>
  <c r="T22" i="15"/>
  <c r="R23" i="15"/>
  <c r="G23" i="15" s="1"/>
  <c r="C23" i="15" s="1"/>
  <c r="T22" i="8"/>
  <c r="R23" i="8"/>
  <c r="G23" i="8" s="1"/>
  <c r="C23" i="8" s="1"/>
  <c r="T22" i="9"/>
  <c r="R23" i="9"/>
  <c r="G23" i="9" s="1"/>
  <c r="C23" i="9" s="1"/>
  <c r="R23" i="10"/>
  <c r="G23" i="10" s="1"/>
  <c r="C23" i="10" s="1"/>
  <c r="T22" i="10"/>
  <c r="U22" i="15"/>
  <c r="H21" i="1"/>
  <c r="I21" i="1" s="1"/>
  <c r="S21" i="1" s="1"/>
  <c r="J21" i="1"/>
  <c r="K21" i="1" s="1"/>
  <c r="U21" i="1"/>
  <c r="P23" i="1"/>
  <c r="J23" i="10" l="1"/>
  <c r="K23" i="10" s="1"/>
  <c r="H23" i="10"/>
  <c r="I23" i="10" s="1"/>
  <c r="S23" i="10" s="1"/>
  <c r="C22" i="11"/>
  <c r="C22" i="16"/>
  <c r="V23" i="8"/>
  <c r="U23" i="8" s="1"/>
  <c r="X23" i="8"/>
  <c r="W23" i="8"/>
  <c r="J23" i="13"/>
  <c r="K23" i="13" s="1"/>
  <c r="H23" i="13"/>
  <c r="I23" i="13" s="1"/>
  <c r="S23" i="13" s="1"/>
  <c r="H23" i="9"/>
  <c r="I23" i="9" s="1"/>
  <c r="S23" i="9" s="1"/>
  <c r="J23" i="9"/>
  <c r="K23" i="9" s="1"/>
  <c r="H23" i="15"/>
  <c r="I23" i="15" s="1"/>
  <c r="S23" i="15" s="1"/>
  <c r="J23" i="15"/>
  <c r="K23" i="15" s="1"/>
  <c r="Q22" i="16"/>
  <c r="V23" i="13"/>
  <c r="X23" i="13"/>
  <c r="W23" i="13"/>
  <c r="P22" i="16"/>
  <c r="W23" i="12"/>
  <c r="V23" i="12"/>
  <c r="X23" i="12"/>
  <c r="D22" i="16"/>
  <c r="D22" i="11"/>
  <c r="W23" i="9"/>
  <c r="V23" i="9"/>
  <c r="U23" i="9" s="1"/>
  <c r="X23" i="9"/>
  <c r="S22" i="16"/>
  <c r="W23" i="15"/>
  <c r="X23" i="15"/>
  <c r="V23" i="15"/>
  <c r="H23" i="12"/>
  <c r="I23" i="12" s="1"/>
  <c r="S23" i="12" s="1"/>
  <c r="J23" i="12"/>
  <c r="K23" i="12" s="1"/>
  <c r="R22" i="16"/>
  <c r="W23" i="14"/>
  <c r="V23" i="14"/>
  <c r="U23" i="14" s="1"/>
  <c r="X23" i="14"/>
  <c r="E22" i="11"/>
  <c r="E22" i="16"/>
  <c r="W23" i="10"/>
  <c r="X23" i="10"/>
  <c r="V23" i="10"/>
  <c r="J23" i="8"/>
  <c r="K23" i="8" s="1"/>
  <c r="H23" i="8"/>
  <c r="I23" i="8" s="1"/>
  <c r="S23" i="8" s="1"/>
  <c r="J23" i="14"/>
  <c r="K23" i="14" s="1"/>
  <c r="H23" i="14"/>
  <c r="I23" i="14" s="1"/>
  <c r="S23" i="14" s="1"/>
  <c r="P24" i="1"/>
  <c r="T21" i="1"/>
  <c r="R22" i="1"/>
  <c r="G22" i="1" s="1"/>
  <c r="C22" i="1" s="1"/>
  <c r="U23" i="15" l="1"/>
  <c r="B21" i="16"/>
  <c r="B21" i="11"/>
  <c r="R24" i="8"/>
  <c r="G24" i="8" s="1"/>
  <c r="C24" i="8" s="1"/>
  <c r="T23" i="8"/>
  <c r="U23" i="13"/>
  <c r="T23" i="15"/>
  <c r="R24" i="15"/>
  <c r="G24" i="15" s="1"/>
  <c r="C24" i="15" s="1"/>
  <c r="R24" i="10"/>
  <c r="G24" i="10" s="1"/>
  <c r="C24" i="10" s="1"/>
  <c r="T23" i="10"/>
  <c r="T23" i="13"/>
  <c r="R24" i="13"/>
  <c r="G24" i="13" s="1"/>
  <c r="C24" i="13" s="1"/>
  <c r="R24" i="14"/>
  <c r="G24" i="14" s="1"/>
  <c r="C24" i="14" s="1"/>
  <c r="T23" i="14"/>
  <c r="U23" i="10"/>
  <c r="R24" i="12"/>
  <c r="G24" i="12" s="1"/>
  <c r="C24" i="12" s="1"/>
  <c r="T23" i="12"/>
  <c r="U23" i="12"/>
  <c r="T23" i="9"/>
  <c r="R24" i="9"/>
  <c r="G24" i="9" s="1"/>
  <c r="C24" i="9" s="1"/>
  <c r="J22" i="1"/>
  <c r="K22" i="1" s="1"/>
  <c r="H22" i="1"/>
  <c r="I22" i="1" s="1"/>
  <c r="S22" i="1" s="1"/>
  <c r="V22" i="1"/>
  <c r="W22" i="1"/>
  <c r="X22" i="1"/>
  <c r="P25" i="1"/>
  <c r="R23" i="16" l="1"/>
  <c r="V24" i="14"/>
  <c r="U24" i="14" s="1"/>
  <c r="W24" i="14"/>
  <c r="X24" i="14"/>
  <c r="E23" i="11"/>
  <c r="E23" i="16"/>
  <c r="V24" i="10"/>
  <c r="X24" i="10"/>
  <c r="W24" i="10"/>
  <c r="C23" i="11"/>
  <c r="C23" i="16"/>
  <c r="V24" i="8"/>
  <c r="U24" i="8" s="1"/>
  <c r="W24" i="8"/>
  <c r="X24" i="8"/>
  <c r="H24" i="9"/>
  <c r="I24" i="9" s="1"/>
  <c r="S24" i="9" s="1"/>
  <c r="J24" i="9"/>
  <c r="K24" i="9" s="1"/>
  <c r="P23" i="16"/>
  <c r="W24" i="12"/>
  <c r="V24" i="12"/>
  <c r="U24" i="12" s="1"/>
  <c r="X24" i="12"/>
  <c r="H24" i="14"/>
  <c r="I24" i="14" s="1"/>
  <c r="S24" i="14" s="1"/>
  <c r="J24" i="14"/>
  <c r="K24" i="14" s="1"/>
  <c r="J24" i="10"/>
  <c r="K24" i="10" s="1"/>
  <c r="H24" i="10"/>
  <c r="I24" i="10" s="1"/>
  <c r="S24" i="10" s="1"/>
  <c r="J24" i="8"/>
  <c r="K24" i="8" s="1"/>
  <c r="H24" i="8"/>
  <c r="I24" i="8" s="1"/>
  <c r="S24" i="8" s="1"/>
  <c r="D23" i="16"/>
  <c r="D23" i="11"/>
  <c r="X24" i="9"/>
  <c r="W24" i="9"/>
  <c r="V24" i="9"/>
  <c r="J24" i="12"/>
  <c r="K24" i="12" s="1"/>
  <c r="H24" i="12"/>
  <c r="I24" i="12" s="1"/>
  <c r="S24" i="12" s="1"/>
  <c r="H24" i="13"/>
  <c r="I24" i="13" s="1"/>
  <c r="S24" i="13" s="1"/>
  <c r="J24" i="13"/>
  <c r="K24" i="13" s="1"/>
  <c r="J24" i="15"/>
  <c r="K24" i="15" s="1"/>
  <c r="H24" i="15"/>
  <c r="I24" i="15" s="1"/>
  <c r="S24" i="15" s="1"/>
  <c r="Q23" i="16"/>
  <c r="W24" i="13"/>
  <c r="V24" i="13"/>
  <c r="X24" i="13"/>
  <c r="S23" i="16"/>
  <c r="W24" i="15"/>
  <c r="V24" i="15"/>
  <c r="U24" i="15" s="1"/>
  <c r="X24" i="15"/>
  <c r="U22" i="1"/>
  <c r="P26" i="1"/>
  <c r="R23" i="1"/>
  <c r="G23" i="1" s="1"/>
  <c r="C23" i="1" s="1"/>
  <c r="T22" i="1"/>
  <c r="R25" i="13" l="1"/>
  <c r="G25" i="13" s="1"/>
  <c r="C25" i="13" s="1"/>
  <c r="T24" i="13"/>
  <c r="T24" i="14"/>
  <c r="R25" i="14"/>
  <c r="G25" i="14" s="1"/>
  <c r="C25" i="14" s="1"/>
  <c r="U24" i="10"/>
  <c r="U24" i="13"/>
  <c r="T24" i="15"/>
  <c r="R25" i="15"/>
  <c r="G25" i="15" s="1"/>
  <c r="C25" i="15" s="1"/>
  <c r="R25" i="12"/>
  <c r="G25" i="12" s="1"/>
  <c r="C25" i="12" s="1"/>
  <c r="T24" i="12"/>
  <c r="R25" i="10"/>
  <c r="G25" i="10" s="1"/>
  <c r="C25" i="10" s="1"/>
  <c r="T24" i="10"/>
  <c r="B22" i="16"/>
  <c r="B22" i="11"/>
  <c r="U24" i="9"/>
  <c r="T24" i="8"/>
  <c r="R25" i="8"/>
  <c r="G25" i="8" s="1"/>
  <c r="C25" i="8" s="1"/>
  <c r="T24" i="9"/>
  <c r="R25" i="9"/>
  <c r="G25" i="9" s="1"/>
  <c r="C25" i="9" s="1"/>
  <c r="P27" i="1"/>
  <c r="H23" i="1"/>
  <c r="I23" i="1" s="1"/>
  <c r="S23" i="1" s="1"/>
  <c r="J23" i="1"/>
  <c r="K23" i="1" s="1"/>
  <c r="W23" i="1"/>
  <c r="X23" i="1"/>
  <c r="V23" i="1"/>
  <c r="D24" i="16" l="1"/>
  <c r="D24" i="11"/>
  <c r="W25" i="9"/>
  <c r="X25" i="9"/>
  <c r="V25" i="9"/>
  <c r="J25" i="10"/>
  <c r="K25" i="10" s="1"/>
  <c r="H25" i="10"/>
  <c r="I25" i="10" s="1"/>
  <c r="S25" i="10" s="1"/>
  <c r="S24" i="16"/>
  <c r="X25" i="15"/>
  <c r="W25" i="15"/>
  <c r="V25" i="15"/>
  <c r="U25" i="15" s="1"/>
  <c r="R24" i="16"/>
  <c r="W25" i="14"/>
  <c r="X25" i="14"/>
  <c r="V25" i="14"/>
  <c r="U23" i="1"/>
  <c r="J25" i="8"/>
  <c r="K25" i="8" s="1"/>
  <c r="H25" i="8"/>
  <c r="I25" i="8" s="1"/>
  <c r="S25" i="8" s="1"/>
  <c r="P24" i="16"/>
  <c r="X25" i="12"/>
  <c r="W25" i="12"/>
  <c r="V25" i="12"/>
  <c r="Q24" i="16"/>
  <c r="V25" i="13"/>
  <c r="U25" i="13" s="1"/>
  <c r="W25" i="13"/>
  <c r="X25" i="13"/>
  <c r="C24" i="11"/>
  <c r="C24" i="16"/>
  <c r="W25" i="8"/>
  <c r="V25" i="8"/>
  <c r="X25" i="8"/>
  <c r="H25" i="12"/>
  <c r="I25" i="12" s="1"/>
  <c r="S25" i="12" s="1"/>
  <c r="J25" i="12"/>
  <c r="K25" i="12" s="1"/>
  <c r="H25" i="13"/>
  <c r="I25" i="13" s="1"/>
  <c r="S25" i="13" s="1"/>
  <c r="J25" i="13"/>
  <c r="K25" i="13" s="1"/>
  <c r="J25" i="9"/>
  <c r="K25" i="9" s="1"/>
  <c r="H25" i="9"/>
  <c r="I25" i="9" s="1"/>
  <c r="S25" i="9" s="1"/>
  <c r="E24" i="11"/>
  <c r="E24" i="16"/>
  <c r="X25" i="10"/>
  <c r="W25" i="10"/>
  <c r="V25" i="10"/>
  <c r="U25" i="10" s="1"/>
  <c r="H25" i="15"/>
  <c r="I25" i="15" s="1"/>
  <c r="S25" i="15" s="1"/>
  <c r="J25" i="15"/>
  <c r="K25" i="15" s="1"/>
  <c r="H25" i="14"/>
  <c r="I25" i="14" s="1"/>
  <c r="S25" i="14" s="1"/>
  <c r="J25" i="14"/>
  <c r="K25" i="14" s="1"/>
  <c r="R24" i="1"/>
  <c r="G24" i="1" s="1"/>
  <c r="C24" i="1" s="1"/>
  <c r="T23" i="1"/>
  <c r="P28" i="1"/>
  <c r="R26" i="14" l="1"/>
  <c r="G26" i="14" s="1"/>
  <c r="C26" i="14" s="1"/>
  <c r="T25" i="14"/>
  <c r="T25" i="13"/>
  <c r="R26" i="13"/>
  <c r="G26" i="13" s="1"/>
  <c r="C26" i="13" s="1"/>
  <c r="U25" i="8"/>
  <c r="T25" i="10"/>
  <c r="R26" i="10"/>
  <c r="G26" i="10" s="1"/>
  <c r="C26" i="10" s="1"/>
  <c r="B23" i="16"/>
  <c r="B23" i="11"/>
  <c r="T25" i="9"/>
  <c r="R26" i="9"/>
  <c r="G26" i="9" s="1"/>
  <c r="C26" i="9" s="1"/>
  <c r="R26" i="8"/>
  <c r="G26" i="8" s="1"/>
  <c r="C26" i="8" s="1"/>
  <c r="T25" i="8"/>
  <c r="R26" i="15"/>
  <c r="G26" i="15" s="1"/>
  <c r="C26" i="15" s="1"/>
  <c r="T25" i="15"/>
  <c r="R26" i="12"/>
  <c r="G26" i="12" s="1"/>
  <c r="C26" i="12" s="1"/>
  <c r="T25" i="12"/>
  <c r="U25" i="12"/>
  <c r="U25" i="14"/>
  <c r="U25" i="9"/>
  <c r="P29" i="1"/>
  <c r="X24" i="1"/>
  <c r="V24" i="1"/>
  <c r="W24" i="1"/>
  <c r="H24" i="1"/>
  <c r="I24" i="1" s="1"/>
  <c r="S24" i="1" s="1"/>
  <c r="J24" i="1"/>
  <c r="K24" i="1" s="1"/>
  <c r="J26" i="15" l="1"/>
  <c r="K26" i="15" s="1"/>
  <c r="H26" i="15"/>
  <c r="I26" i="15" s="1"/>
  <c r="S26" i="15" s="1"/>
  <c r="D25" i="16"/>
  <c r="D25" i="11"/>
  <c r="X26" i="9"/>
  <c r="W26" i="9"/>
  <c r="V26" i="9"/>
  <c r="J26" i="14"/>
  <c r="K26" i="14" s="1"/>
  <c r="H26" i="14"/>
  <c r="I26" i="14" s="1"/>
  <c r="S26" i="14" s="1"/>
  <c r="P25" i="16"/>
  <c r="W26" i="12"/>
  <c r="X26" i="12"/>
  <c r="V26" i="12"/>
  <c r="C25" i="11"/>
  <c r="C25" i="16"/>
  <c r="W26" i="8"/>
  <c r="X26" i="8"/>
  <c r="V26" i="8"/>
  <c r="U26" i="8" s="1"/>
  <c r="H26" i="10"/>
  <c r="I26" i="10" s="1"/>
  <c r="S26" i="10" s="1"/>
  <c r="J26" i="10"/>
  <c r="K26" i="10" s="1"/>
  <c r="H26" i="13"/>
  <c r="I26" i="13" s="1"/>
  <c r="S26" i="13" s="1"/>
  <c r="J26" i="13"/>
  <c r="K26" i="13" s="1"/>
  <c r="H26" i="12"/>
  <c r="I26" i="12" s="1"/>
  <c r="S26" i="12" s="1"/>
  <c r="J26" i="12"/>
  <c r="K26" i="12" s="1"/>
  <c r="J26" i="8"/>
  <c r="K26" i="8" s="1"/>
  <c r="H26" i="8"/>
  <c r="I26" i="8" s="1"/>
  <c r="S26" i="8" s="1"/>
  <c r="E25" i="11"/>
  <c r="E25" i="16"/>
  <c r="V26" i="10"/>
  <c r="W26" i="10"/>
  <c r="X26" i="10"/>
  <c r="Q25" i="16"/>
  <c r="X26" i="13"/>
  <c r="V26" i="13"/>
  <c r="U26" i="13" s="1"/>
  <c r="W26" i="13"/>
  <c r="S25" i="16"/>
  <c r="W26" i="15"/>
  <c r="V26" i="15"/>
  <c r="X26" i="15"/>
  <c r="H26" i="9"/>
  <c r="I26" i="9" s="1"/>
  <c r="S26" i="9" s="1"/>
  <c r="J26" i="9"/>
  <c r="K26" i="9" s="1"/>
  <c r="R25" i="16"/>
  <c r="V26" i="14"/>
  <c r="X26" i="14"/>
  <c r="W26" i="14"/>
  <c r="U24" i="1"/>
  <c r="T24" i="1"/>
  <c r="R25" i="1"/>
  <c r="G25" i="1" s="1"/>
  <c r="C25" i="1" s="1"/>
  <c r="P30" i="1"/>
  <c r="U26" i="10" l="1"/>
  <c r="T26" i="8"/>
  <c r="R27" i="8"/>
  <c r="G27" i="8" s="1"/>
  <c r="C27" i="8" s="1"/>
  <c r="U26" i="12"/>
  <c r="U26" i="15"/>
  <c r="T26" i="13"/>
  <c r="R27" i="13"/>
  <c r="G27" i="13" s="1"/>
  <c r="C27" i="13" s="1"/>
  <c r="R27" i="10"/>
  <c r="G27" i="10" s="1"/>
  <c r="C27" i="10" s="1"/>
  <c r="T26" i="10"/>
  <c r="R27" i="14"/>
  <c r="G27" i="14" s="1"/>
  <c r="C27" i="14" s="1"/>
  <c r="T26" i="14"/>
  <c r="U26" i="9"/>
  <c r="B24" i="16"/>
  <c r="B24" i="11"/>
  <c r="U26" i="14"/>
  <c r="R27" i="9"/>
  <c r="G27" i="9" s="1"/>
  <c r="C27" i="9" s="1"/>
  <c r="T26" i="9"/>
  <c r="T26" i="12"/>
  <c r="R27" i="12"/>
  <c r="G27" i="12" s="1"/>
  <c r="C27" i="12" s="1"/>
  <c r="T26" i="15"/>
  <c r="R27" i="15"/>
  <c r="G27" i="15" s="1"/>
  <c r="C27" i="15" s="1"/>
  <c r="H25" i="1"/>
  <c r="I25" i="1" s="1"/>
  <c r="S25" i="1" s="1"/>
  <c r="J25" i="1"/>
  <c r="K25" i="1" s="1"/>
  <c r="V25" i="1"/>
  <c r="W25" i="1"/>
  <c r="X25" i="1"/>
  <c r="P31" i="1"/>
  <c r="J27" i="15" l="1"/>
  <c r="K27" i="15" s="1"/>
  <c r="H27" i="15"/>
  <c r="I27" i="15" s="1"/>
  <c r="S27" i="15" s="1"/>
  <c r="D26" i="16"/>
  <c r="D26" i="11"/>
  <c r="X27" i="9"/>
  <c r="W27" i="9"/>
  <c r="V27" i="9"/>
  <c r="P26" i="16"/>
  <c r="W27" i="12"/>
  <c r="V27" i="12"/>
  <c r="X27" i="12"/>
  <c r="R26" i="16"/>
  <c r="W27" i="14"/>
  <c r="X27" i="14"/>
  <c r="V27" i="14"/>
  <c r="H27" i="13"/>
  <c r="I27" i="13" s="1"/>
  <c r="S27" i="13" s="1"/>
  <c r="J27" i="13"/>
  <c r="K27" i="13" s="1"/>
  <c r="H27" i="8"/>
  <c r="I27" i="8" s="1"/>
  <c r="S27" i="8" s="1"/>
  <c r="J27" i="8"/>
  <c r="K27" i="8" s="1"/>
  <c r="H27" i="14"/>
  <c r="I27" i="14" s="1"/>
  <c r="S27" i="14" s="1"/>
  <c r="J27" i="14"/>
  <c r="K27" i="14" s="1"/>
  <c r="C26" i="11"/>
  <c r="C26" i="16"/>
  <c r="V27" i="8"/>
  <c r="W27" i="8"/>
  <c r="X27" i="8"/>
  <c r="U25" i="1"/>
  <c r="S26" i="16"/>
  <c r="V27" i="15"/>
  <c r="X27" i="15"/>
  <c r="W27" i="15"/>
  <c r="H27" i="9"/>
  <c r="I27" i="9" s="1"/>
  <c r="S27" i="9" s="1"/>
  <c r="J27" i="9"/>
  <c r="K27" i="9" s="1"/>
  <c r="E26" i="11"/>
  <c r="E26" i="16"/>
  <c r="X27" i="10"/>
  <c r="W27" i="10"/>
  <c r="V27" i="10"/>
  <c r="Q26" i="16"/>
  <c r="X27" i="13"/>
  <c r="W27" i="13"/>
  <c r="V27" i="13"/>
  <c r="J27" i="12"/>
  <c r="K27" i="12" s="1"/>
  <c r="H27" i="12"/>
  <c r="I27" i="12" s="1"/>
  <c r="S27" i="12" s="1"/>
  <c r="J27" i="10"/>
  <c r="K27" i="10" s="1"/>
  <c r="H27" i="10"/>
  <c r="I27" i="10" s="1"/>
  <c r="S27" i="10" s="1"/>
  <c r="P32" i="1"/>
  <c r="T25" i="1"/>
  <c r="R26" i="1"/>
  <c r="G26" i="1" s="1"/>
  <c r="C26" i="1" s="1"/>
  <c r="R28" i="12" l="1"/>
  <c r="G28" i="12" s="1"/>
  <c r="C28" i="12" s="1"/>
  <c r="T27" i="12"/>
  <c r="R28" i="10"/>
  <c r="G28" i="10" s="1"/>
  <c r="C28" i="10" s="1"/>
  <c r="T27" i="10"/>
  <c r="U27" i="10"/>
  <c r="U27" i="15"/>
  <c r="U27" i="14"/>
  <c r="U27" i="9"/>
  <c r="B25" i="16"/>
  <c r="B25" i="11"/>
  <c r="U27" i="8"/>
  <c r="U27" i="12"/>
  <c r="T27" i="15"/>
  <c r="R28" i="15"/>
  <c r="G28" i="15" s="1"/>
  <c r="C28" i="15" s="1"/>
  <c r="R28" i="8"/>
  <c r="G28" i="8" s="1"/>
  <c r="C28" i="8" s="1"/>
  <c r="T27" i="8"/>
  <c r="U27" i="13"/>
  <c r="T27" i="9"/>
  <c r="R28" i="9"/>
  <c r="G28" i="9" s="1"/>
  <c r="C28" i="9" s="1"/>
  <c r="R28" i="14"/>
  <c r="G28" i="14" s="1"/>
  <c r="C28" i="14" s="1"/>
  <c r="T27" i="14"/>
  <c r="R28" i="13"/>
  <c r="G28" i="13" s="1"/>
  <c r="C28" i="13" s="1"/>
  <c r="T27" i="13"/>
  <c r="H26" i="1"/>
  <c r="I26" i="1" s="1"/>
  <c r="S26" i="1" s="1"/>
  <c r="J26" i="1"/>
  <c r="K26" i="1" s="1"/>
  <c r="V26" i="1"/>
  <c r="W26" i="1"/>
  <c r="X26" i="1"/>
  <c r="P33" i="1"/>
  <c r="H28" i="13" l="1"/>
  <c r="I28" i="13" s="1"/>
  <c r="S28" i="13" s="1"/>
  <c r="J28" i="13"/>
  <c r="K28" i="13" s="1"/>
  <c r="Q27" i="16"/>
  <c r="V28" i="13"/>
  <c r="W28" i="13"/>
  <c r="X28" i="13"/>
  <c r="J28" i="9"/>
  <c r="K28" i="9" s="1"/>
  <c r="H28" i="9"/>
  <c r="I28" i="9" s="1"/>
  <c r="S28" i="9" s="1"/>
  <c r="J28" i="8"/>
  <c r="K28" i="8" s="1"/>
  <c r="H28" i="8"/>
  <c r="I28" i="8" s="1"/>
  <c r="S28" i="8" s="1"/>
  <c r="E27" i="11"/>
  <c r="E27" i="16"/>
  <c r="V28" i="10"/>
  <c r="W28" i="10"/>
  <c r="X28" i="10"/>
  <c r="J28" i="15"/>
  <c r="K28" i="15" s="1"/>
  <c r="H28" i="15"/>
  <c r="I28" i="15" s="1"/>
  <c r="S28" i="15" s="1"/>
  <c r="H28" i="10"/>
  <c r="I28" i="10" s="1"/>
  <c r="S28" i="10" s="1"/>
  <c r="J28" i="10"/>
  <c r="K28" i="10" s="1"/>
  <c r="R27" i="16"/>
  <c r="W28" i="14"/>
  <c r="X28" i="14"/>
  <c r="V28" i="14"/>
  <c r="S27" i="16"/>
  <c r="W28" i="15"/>
  <c r="V28" i="15"/>
  <c r="X28" i="15"/>
  <c r="P27" i="16"/>
  <c r="X28" i="12"/>
  <c r="W28" i="12"/>
  <c r="V28" i="12"/>
  <c r="D27" i="16"/>
  <c r="D27" i="11"/>
  <c r="X28" i="9"/>
  <c r="W28" i="9"/>
  <c r="V28" i="9"/>
  <c r="U26" i="1"/>
  <c r="J28" i="14"/>
  <c r="K28" i="14" s="1"/>
  <c r="H28" i="14"/>
  <c r="I28" i="14" s="1"/>
  <c r="S28" i="14" s="1"/>
  <c r="C27" i="11"/>
  <c r="C27" i="16"/>
  <c r="V28" i="8"/>
  <c r="W28" i="8"/>
  <c r="X28" i="8"/>
  <c r="J28" i="12"/>
  <c r="K28" i="12" s="1"/>
  <c r="H28" i="12"/>
  <c r="I28" i="12" s="1"/>
  <c r="S28" i="12" s="1"/>
  <c r="P34" i="1"/>
  <c r="R27" i="1"/>
  <c r="G27" i="1" s="1"/>
  <c r="C27" i="1" s="1"/>
  <c r="T26" i="1"/>
  <c r="T28" i="12" l="1"/>
  <c r="R29" i="12"/>
  <c r="G29" i="12" s="1"/>
  <c r="C29" i="12" s="1"/>
  <c r="U28" i="8"/>
  <c r="B26" i="16"/>
  <c r="B26" i="11"/>
  <c r="U28" i="9"/>
  <c r="U28" i="15"/>
  <c r="U28" i="14"/>
  <c r="U28" i="12"/>
  <c r="R29" i="10"/>
  <c r="G29" i="10" s="1"/>
  <c r="C29" i="10" s="1"/>
  <c r="T28" i="10"/>
  <c r="R29" i="8"/>
  <c r="G29" i="8" s="1"/>
  <c r="C29" i="8" s="1"/>
  <c r="T28" i="8"/>
  <c r="R29" i="14"/>
  <c r="G29" i="14" s="1"/>
  <c r="C29" i="14" s="1"/>
  <c r="T28" i="14"/>
  <c r="T28" i="15"/>
  <c r="R29" i="15"/>
  <c r="G29" i="15" s="1"/>
  <c r="C29" i="15" s="1"/>
  <c r="U28" i="10"/>
  <c r="R29" i="9"/>
  <c r="G29" i="9" s="1"/>
  <c r="C29" i="9" s="1"/>
  <c r="T28" i="9"/>
  <c r="U28" i="13"/>
  <c r="R29" i="13"/>
  <c r="G29" i="13" s="1"/>
  <c r="C29" i="13" s="1"/>
  <c r="T28" i="13"/>
  <c r="H27" i="1"/>
  <c r="I27" i="1" s="1"/>
  <c r="S27" i="1" s="1"/>
  <c r="J27" i="1"/>
  <c r="K27" i="1" s="1"/>
  <c r="P35" i="1"/>
  <c r="W27" i="1"/>
  <c r="X27" i="1"/>
  <c r="V27" i="1"/>
  <c r="U27" i="1" s="1"/>
  <c r="C28" i="11" l="1"/>
  <c r="C28" i="16"/>
  <c r="X29" i="8"/>
  <c r="V29" i="8"/>
  <c r="U29" i="8" s="1"/>
  <c r="W29" i="8"/>
  <c r="H29" i="13"/>
  <c r="I29" i="13" s="1"/>
  <c r="S29" i="13" s="1"/>
  <c r="J29" i="13"/>
  <c r="K29" i="13" s="1"/>
  <c r="J29" i="14"/>
  <c r="K29" i="14" s="1"/>
  <c r="H29" i="14"/>
  <c r="I29" i="14" s="1"/>
  <c r="S29" i="14" s="1"/>
  <c r="J29" i="10"/>
  <c r="K29" i="10" s="1"/>
  <c r="H29" i="10"/>
  <c r="I29" i="10" s="1"/>
  <c r="S29" i="10" s="1"/>
  <c r="D28" i="16"/>
  <c r="D28" i="11"/>
  <c r="W29" i="9"/>
  <c r="V29" i="9"/>
  <c r="X29" i="9"/>
  <c r="S28" i="16"/>
  <c r="X29" i="15"/>
  <c r="W29" i="15"/>
  <c r="V29" i="15"/>
  <c r="U29" i="15" s="1"/>
  <c r="J29" i="8"/>
  <c r="K29" i="8" s="1"/>
  <c r="H29" i="8"/>
  <c r="I29" i="8" s="1"/>
  <c r="S29" i="8" s="1"/>
  <c r="J29" i="12"/>
  <c r="K29" i="12" s="1"/>
  <c r="H29" i="12"/>
  <c r="I29" i="12" s="1"/>
  <c r="S29" i="12" s="1"/>
  <c r="J29" i="15"/>
  <c r="K29" i="15" s="1"/>
  <c r="H29" i="15"/>
  <c r="I29" i="15" s="1"/>
  <c r="S29" i="15" s="1"/>
  <c r="Q28" i="16"/>
  <c r="W29" i="13"/>
  <c r="V29" i="13"/>
  <c r="U29" i="13" s="1"/>
  <c r="X29" i="13"/>
  <c r="J29" i="9"/>
  <c r="K29" i="9" s="1"/>
  <c r="H29" i="9"/>
  <c r="I29" i="9" s="1"/>
  <c r="S29" i="9" s="1"/>
  <c r="R28" i="16"/>
  <c r="X29" i="14"/>
  <c r="V29" i="14"/>
  <c r="W29" i="14"/>
  <c r="E28" i="11"/>
  <c r="E28" i="16"/>
  <c r="W29" i="10"/>
  <c r="X29" i="10"/>
  <c r="V29" i="10"/>
  <c r="P28" i="16"/>
  <c r="W29" i="12"/>
  <c r="V29" i="12"/>
  <c r="U29" i="12" s="1"/>
  <c r="X29" i="12"/>
  <c r="P36" i="1"/>
  <c r="R28" i="1"/>
  <c r="G28" i="1" s="1"/>
  <c r="C28" i="1" s="1"/>
  <c r="T27" i="1"/>
  <c r="T29" i="13" l="1"/>
  <c r="R30" i="13"/>
  <c r="G30" i="13" s="1"/>
  <c r="C30" i="13" s="1"/>
  <c r="R30" i="10"/>
  <c r="G30" i="10" s="1"/>
  <c r="C30" i="10" s="1"/>
  <c r="T29" i="10"/>
  <c r="B27" i="16"/>
  <c r="B27" i="11"/>
  <c r="U29" i="14"/>
  <c r="R30" i="9"/>
  <c r="G30" i="9" s="1"/>
  <c r="C30" i="9" s="1"/>
  <c r="T29" i="9"/>
  <c r="R30" i="14"/>
  <c r="G30" i="14" s="1"/>
  <c r="C30" i="14" s="1"/>
  <c r="T29" i="14"/>
  <c r="T29" i="15"/>
  <c r="R30" i="15"/>
  <c r="G30" i="15" s="1"/>
  <c r="C30" i="15" s="1"/>
  <c r="U29" i="10"/>
  <c r="T29" i="12"/>
  <c r="R30" i="12"/>
  <c r="G30" i="12" s="1"/>
  <c r="C30" i="12" s="1"/>
  <c r="T29" i="8"/>
  <c r="R30" i="8"/>
  <c r="G30" i="8" s="1"/>
  <c r="C30" i="8" s="1"/>
  <c r="U29" i="9"/>
  <c r="X28" i="1"/>
  <c r="V28" i="1"/>
  <c r="W28" i="1"/>
  <c r="H28" i="1"/>
  <c r="I28" i="1" s="1"/>
  <c r="S28" i="1" s="1"/>
  <c r="J28" i="1"/>
  <c r="K28" i="1" s="1"/>
  <c r="P37" i="1"/>
  <c r="C29" i="11" l="1"/>
  <c r="C29" i="16"/>
  <c r="W30" i="8"/>
  <c r="V30" i="8"/>
  <c r="X30" i="8"/>
  <c r="D29" i="16"/>
  <c r="D29" i="11"/>
  <c r="W30" i="9"/>
  <c r="X30" i="9"/>
  <c r="V30" i="9"/>
  <c r="E29" i="11"/>
  <c r="E29" i="16"/>
  <c r="W30" i="10"/>
  <c r="X30" i="10"/>
  <c r="V30" i="10"/>
  <c r="U30" i="10" s="1"/>
  <c r="J30" i="8"/>
  <c r="K30" i="8" s="1"/>
  <c r="H30" i="8"/>
  <c r="I30" i="8" s="1"/>
  <c r="S30" i="8" s="1"/>
  <c r="H30" i="14"/>
  <c r="I30" i="14" s="1"/>
  <c r="S30" i="14" s="1"/>
  <c r="J30" i="14"/>
  <c r="K30" i="14" s="1"/>
  <c r="H30" i="13"/>
  <c r="I30" i="13" s="1"/>
  <c r="S30" i="13" s="1"/>
  <c r="J30" i="13"/>
  <c r="K30" i="13" s="1"/>
  <c r="H30" i="15"/>
  <c r="I30" i="15" s="1"/>
  <c r="S30" i="15" s="1"/>
  <c r="J30" i="15"/>
  <c r="K30" i="15" s="1"/>
  <c r="Q29" i="16"/>
  <c r="V30" i="13"/>
  <c r="W30" i="13"/>
  <c r="X30" i="13"/>
  <c r="J30" i="12"/>
  <c r="K30" i="12" s="1"/>
  <c r="H30" i="12"/>
  <c r="I30" i="12" s="1"/>
  <c r="S30" i="12" s="1"/>
  <c r="J30" i="9"/>
  <c r="K30" i="9" s="1"/>
  <c r="H30" i="9"/>
  <c r="I30" i="9" s="1"/>
  <c r="S30" i="9" s="1"/>
  <c r="J30" i="10"/>
  <c r="K30" i="10" s="1"/>
  <c r="H30" i="10"/>
  <c r="I30" i="10" s="1"/>
  <c r="S30" i="10" s="1"/>
  <c r="S29" i="16"/>
  <c r="W30" i="15"/>
  <c r="V30" i="15"/>
  <c r="U30" i="15" s="1"/>
  <c r="X30" i="15"/>
  <c r="P29" i="16"/>
  <c r="W30" i="12"/>
  <c r="V30" i="12"/>
  <c r="X30" i="12"/>
  <c r="R29" i="16"/>
  <c r="X30" i="14"/>
  <c r="W30" i="14"/>
  <c r="V30" i="14"/>
  <c r="U28" i="1"/>
  <c r="T28" i="1"/>
  <c r="R29" i="1"/>
  <c r="G29" i="1" s="1"/>
  <c r="C29" i="1" s="1"/>
  <c r="R31" i="9" l="1"/>
  <c r="G31" i="9" s="1"/>
  <c r="C31" i="9" s="1"/>
  <c r="T30" i="9"/>
  <c r="B28" i="16"/>
  <c r="B28" i="11"/>
  <c r="U30" i="14"/>
  <c r="T30" i="8"/>
  <c r="R31" i="8"/>
  <c r="G31" i="8" s="1"/>
  <c r="C31" i="8" s="1"/>
  <c r="U30" i="9"/>
  <c r="T30" i="13"/>
  <c r="R31" i="13"/>
  <c r="G31" i="13" s="1"/>
  <c r="C31" i="13" s="1"/>
  <c r="U30" i="12"/>
  <c r="T30" i="10"/>
  <c r="R31" i="10"/>
  <c r="G31" i="10" s="1"/>
  <c r="C31" i="10" s="1"/>
  <c r="T30" i="12"/>
  <c r="R31" i="12"/>
  <c r="G31" i="12" s="1"/>
  <c r="C31" i="12" s="1"/>
  <c r="U30" i="13"/>
  <c r="T30" i="15"/>
  <c r="R31" i="15"/>
  <c r="G31" i="15" s="1"/>
  <c r="C31" i="15" s="1"/>
  <c r="T30" i="14"/>
  <c r="R31" i="14"/>
  <c r="G31" i="14" s="1"/>
  <c r="C31" i="14" s="1"/>
  <c r="U30" i="8"/>
  <c r="H29" i="1"/>
  <c r="I29" i="1" s="1"/>
  <c r="S29" i="1" s="1"/>
  <c r="J29" i="1"/>
  <c r="K29" i="1" s="1"/>
  <c r="V29" i="1"/>
  <c r="U29" i="1" s="1"/>
  <c r="W29" i="1"/>
  <c r="X29" i="1"/>
  <c r="H31" i="14" l="1"/>
  <c r="I31" i="14" s="1"/>
  <c r="S31" i="14" s="1"/>
  <c r="J31" i="14"/>
  <c r="K31" i="14" s="1"/>
  <c r="E30" i="11"/>
  <c r="E30" i="16"/>
  <c r="V31" i="10"/>
  <c r="W31" i="10"/>
  <c r="X31" i="10"/>
  <c r="S30" i="16"/>
  <c r="X31" i="15"/>
  <c r="W31" i="15"/>
  <c r="V31" i="15"/>
  <c r="J31" i="10"/>
  <c r="K31" i="10" s="1"/>
  <c r="H31" i="10"/>
  <c r="I31" i="10" s="1"/>
  <c r="S31" i="10" s="1"/>
  <c r="Q30" i="16"/>
  <c r="V31" i="13"/>
  <c r="W31" i="13"/>
  <c r="X31" i="13"/>
  <c r="H31" i="8"/>
  <c r="I31" i="8" s="1"/>
  <c r="S31" i="8" s="1"/>
  <c r="J31" i="8"/>
  <c r="K31" i="8" s="1"/>
  <c r="R30" i="16"/>
  <c r="W31" i="14"/>
  <c r="V31" i="14"/>
  <c r="X31" i="14"/>
  <c r="J31" i="12"/>
  <c r="K31" i="12" s="1"/>
  <c r="H31" i="12"/>
  <c r="I31" i="12" s="1"/>
  <c r="S31" i="12" s="1"/>
  <c r="D30" i="16"/>
  <c r="D30" i="11"/>
  <c r="X31" i="9"/>
  <c r="W31" i="9"/>
  <c r="V31" i="9"/>
  <c r="U31" i="9" s="1"/>
  <c r="C30" i="11"/>
  <c r="C30" i="16"/>
  <c r="V31" i="8"/>
  <c r="U31" i="8" s="1"/>
  <c r="X31" i="8"/>
  <c r="W31" i="8"/>
  <c r="J31" i="15"/>
  <c r="K31" i="15" s="1"/>
  <c r="H31" i="15"/>
  <c r="I31" i="15" s="1"/>
  <c r="S31" i="15" s="1"/>
  <c r="P30" i="16"/>
  <c r="X31" i="12"/>
  <c r="V31" i="12"/>
  <c r="U31" i="12" s="1"/>
  <c r="W31" i="12"/>
  <c r="J31" i="13"/>
  <c r="K31" i="13" s="1"/>
  <c r="H31" i="13"/>
  <c r="I31" i="13" s="1"/>
  <c r="S31" i="13" s="1"/>
  <c r="J31" i="9"/>
  <c r="K31" i="9" s="1"/>
  <c r="H31" i="9"/>
  <c r="I31" i="9" s="1"/>
  <c r="S31" i="9" s="1"/>
  <c r="R30" i="1"/>
  <c r="G30" i="1" s="1"/>
  <c r="C30" i="1" s="1"/>
  <c r="T29" i="1"/>
  <c r="T31" i="9" l="1"/>
  <c r="R32" i="9"/>
  <c r="G32" i="9" s="1"/>
  <c r="C32" i="9" s="1"/>
  <c r="R32" i="10"/>
  <c r="G32" i="10" s="1"/>
  <c r="C32" i="10" s="1"/>
  <c r="T31" i="10"/>
  <c r="T31" i="13"/>
  <c r="R32" i="13"/>
  <c r="G32" i="13" s="1"/>
  <c r="C32" i="13" s="1"/>
  <c r="U31" i="14"/>
  <c r="U31" i="13"/>
  <c r="U31" i="10"/>
  <c r="T31" i="15"/>
  <c r="R32" i="15"/>
  <c r="G32" i="15" s="1"/>
  <c r="C32" i="15" s="1"/>
  <c r="B29" i="16"/>
  <c r="B29" i="11"/>
  <c r="R32" i="12"/>
  <c r="G32" i="12" s="1"/>
  <c r="C32" i="12" s="1"/>
  <c r="T31" i="12"/>
  <c r="T31" i="8"/>
  <c r="R32" i="8"/>
  <c r="G32" i="8" s="1"/>
  <c r="C32" i="8" s="1"/>
  <c r="U31" i="15"/>
  <c r="T31" i="14"/>
  <c r="R32" i="14"/>
  <c r="G32" i="14" s="1"/>
  <c r="C32" i="14" s="1"/>
  <c r="V30" i="1"/>
  <c r="X30" i="1"/>
  <c r="W30" i="1"/>
  <c r="H30" i="1"/>
  <c r="I30" i="1" s="1"/>
  <c r="S30" i="1" s="1"/>
  <c r="J30" i="1"/>
  <c r="K30" i="1" s="1"/>
  <c r="J32" i="8" l="1"/>
  <c r="K32" i="8" s="1"/>
  <c r="H32" i="8"/>
  <c r="I32" i="8" s="1"/>
  <c r="S32" i="8" s="1"/>
  <c r="E31" i="11"/>
  <c r="E31" i="16"/>
  <c r="V32" i="10"/>
  <c r="X32" i="10"/>
  <c r="W32" i="10"/>
  <c r="Q31" i="16"/>
  <c r="X32" i="13"/>
  <c r="W32" i="13"/>
  <c r="V32" i="13"/>
  <c r="U32" i="13" s="1"/>
  <c r="J32" i="14"/>
  <c r="K32" i="14" s="1"/>
  <c r="H32" i="14"/>
  <c r="I32" i="14" s="1"/>
  <c r="S32" i="14" s="1"/>
  <c r="C31" i="11"/>
  <c r="C31" i="16"/>
  <c r="V32" i="8"/>
  <c r="U32" i="8" s="1"/>
  <c r="W32" i="8"/>
  <c r="X32" i="8"/>
  <c r="J32" i="15"/>
  <c r="K32" i="15" s="1"/>
  <c r="H32" i="15"/>
  <c r="I32" i="15" s="1"/>
  <c r="S32" i="15" s="1"/>
  <c r="H32" i="10"/>
  <c r="I32" i="10" s="1"/>
  <c r="S32" i="10" s="1"/>
  <c r="J32" i="10"/>
  <c r="K32" i="10" s="1"/>
  <c r="J32" i="9"/>
  <c r="K32" i="9" s="1"/>
  <c r="H32" i="9"/>
  <c r="I32" i="9" s="1"/>
  <c r="S32" i="9" s="1"/>
  <c r="P31" i="16"/>
  <c r="V32" i="12"/>
  <c r="X32" i="12"/>
  <c r="W32" i="12"/>
  <c r="J32" i="12"/>
  <c r="K32" i="12" s="1"/>
  <c r="H32" i="12"/>
  <c r="I32" i="12" s="1"/>
  <c r="S32" i="12" s="1"/>
  <c r="R31" i="16"/>
  <c r="X32" i="14"/>
  <c r="V32" i="14"/>
  <c r="W32" i="14"/>
  <c r="S31" i="16"/>
  <c r="X32" i="15"/>
  <c r="W32" i="15"/>
  <c r="V32" i="15"/>
  <c r="H32" i="13"/>
  <c r="I32" i="13" s="1"/>
  <c r="S32" i="13" s="1"/>
  <c r="J32" i="13"/>
  <c r="K32" i="13" s="1"/>
  <c r="D31" i="16"/>
  <c r="D31" i="11"/>
  <c r="W32" i="9"/>
  <c r="V32" i="9"/>
  <c r="U32" i="9" s="1"/>
  <c r="X32" i="9"/>
  <c r="U30" i="1"/>
  <c r="T30" i="1"/>
  <c r="R31" i="1"/>
  <c r="G31" i="1" s="1"/>
  <c r="C31" i="1" s="1"/>
  <c r="T32" i="9" l="1"/>
  <c r="R33" i="9"/>
  <c r="G33" i="9" s="1"/>
  <c r="C33" i="9" s="1"/>
  <c r="R33" i="14"/>
  <c r="G33" i="14" s="1"/>
  <c r="C33" i="14" s="1"/>
  <c r="T32" i="14"/>
  <c r="R33" i="13"/>
  <c r="G33" i="13" s="1"/>
  <c r="C33" i="13" s="1"/>
  <c r="T32" i="13"/>
  <c r="U32" i="15"/>
  <c r="R33" i="10"/>
  <c r="G33" i="10" s="1"/>
  <c r="C33" i="10" s="1"/>
  <c r="T32" i="10"/>
  <c r="T32" i="15"/>
  <c r="R33" i="15"/>
  <c r="G33" i="15" s="1"/>
  <c r="C33" i="15" s="1"/>
  <c r="U32" i="14"/>
  <c r="T32" i="12"/>
  <c r="R33" i="12"/>
  <c r="G33" i="12" s="1"/>
  <c r="C33" i="12" s="1"/>
  <c r="U32" i="12"/>
  <c r="U32" i="10"/>
  <c r="T32" i="8"/>
  <c r="R33" i="8"/>
  <c r="G33" i="8" s="1"/>
  <c r="C33" i="8" s="1"/>
  <c r="B30" i="16"/>
  <c r="B30" i="11"/>
  <c r="H31" i="1"/>
  <c r="I31" i="1" s="1"/>
  <c r="S31" i="1" s="1"/>
  <c r="J31" i="1"/>
  <c r="K31" i="1" s="1"/>
  <c r="W31" i="1"/>
  <c r="X31" i="1"/>
  <c r="V31" i="1"/>
  <c r="J33" i="8" l="1"/>
  <c r="K33" i="8" s="1"/>
  <c r="H33" i="8"/>
  <c r="I33" i="8" s="1"/>
  <c r="S33" i="8" s="1"/>
  <c r="H33" i="10"/>
  <c r="I33" i="10" s="1"/>
  <c r="S33" i="10" s="1"/>
  <c r="J33" i="10"/>
  <c r="K33" i="10" s="1"/>
  <c r="R32" i="16"/>
  <c r="X33" i="14"/>
  <c r="W33" i="14"/>
  <c r="V33" i="14"/>
  <c r="H33" i="12"/>
  <c r="I33" i="12" s="1"/>
  <c r="S33" i="12" s="1"/>
  <c r="J33" i="12"/>
  <c r="K33" i="12" s="1"/>
  <c r="H33" i="14"/>
  <c r="I33" i="14" s="1"/>
  <c r="S33" i="14" s="1"/>
  <c r="J33" i="14"/>
  <c r="K33" i="14" s="1"/>
  <c r="C32" i="11"/>
  <c r="C32" i="16"/>
  <c r="W33" i="8"/>
  <c r="X33" i="8"/>
  <c r="V33" i="8"/>
  <c r="P32" i="16"/>
  <c r="W33" i="12"/>
  <c r="X33" i="12"/>
  <c r="V33" i="12"/>
  <c r="S32" i="16"/>
  <c r="W33" i="15"/>
  <c r="V33" i="15"/>
  <c r="X33" i="15"/>
  <c r="Q32" i="16"/>
  <c r="W33" i="13"/>
  <c r="X33" i="13"/>
  <c r="V33" i="13"/>
  <c r="H33" i="9"/>
  <c r="I33" i="9" s="1"/>
  <c r="S33" i="9" s="1"/>
  <c r="J33" i="9"/>
  <c r="K33" i="9" s="1"/>
  <c r="H33" i="15"/>
  <c r="I33" i="15" s="1"/>
  <c r="S33" i="15" s="1"/>
  <c r="J33" i="15"/>
  <c r="K33" i="15" s="1"/>
  <c r="E32" i="11"/>
  <c r="E32" i="16"/>
  <c r="X33" i="10"/>
  <c r="W33" i="10"/>
  <c r="V33" i="10"/>
  <c r="J33" i="13"/>
  <c r="K33" i="13" s="1"/>
  <c r="H33" i="13"/>
  <c r="I33" i="13" s="1"/>
  <c r="S33" i="13" s="1"/>
  <c r="D32" i="16"/>
  <c r="D32" i="11"/>
  <c r="V33" i="9"/>
  <c r="W33" i="9"/>
  <c r="X33" i="9"/>
  <c r="U31" i="1"/>
  <c r="R32" i="1"/>
  <c r="G32" i="1" s="1"/>
  <c r="C32" i="1" s="1"/>
  <c r="T31" i="1"/>
  <c r="B31" i="16" l="1"/>
  <c r="B31" i="11"/>
  <c r="U33" i="10"/>
  <c r="U33" i="13"/>
  <c r="R34" i="14"/>
  <c r="G34" i="14" s="1"/>
  <c r="C34" i="14" s="1"/>
  <c r="T33" i="14"/>
  <c r="T33" i="15"/>
  <c r="R34" i="15"/>
  <c r="G34" i="15" s="1"/>
  <c r="C34" i="15" s="1"/>
  <c r="R34" i="10"/>
  <c r="G34" i="10" s="1"/>
  <c r="C34" i="10" s="1"/>
  <c r="T33" i="10"/>
  <c r="U33" i="9"/>
  <c r="T33" i="13"/>
  <c r="R34" i="13"/>
  <c r="G34" i="13" s="1"/>
  <c r="C34" i="13" s="1"/>
  <c r="U33" i="15"/>
  <c r="U33" i="12"/>
  <c r="R34" i="12"/>
  <c r="G34" i="12" s="1"/>
  <c r="C34" i="12" s="1"/>
  <c r="T33" i="12"/>
  <c r="R34" i="8"/>
  <c r="G34" i="8" s="1"/>
  <c r="C34" i="8" s="1"/>
  <c r="T33" i="8"/>
  <c r="R34" i="9"/>
  <c r="G34" i="9" s="1"/>
  <c r="C34" i="9" s="1"/>
  <c r="T33" i="9"/>
  <c r="U33" i="8"/>
  <c r="U33" i="14"/>
  <c r="X32" i="1"/>
  <c r="V32" i="1"/>
  <c r="W32" i="1"/>
  <c r="H32" i="1"/>
  <c r="I32" i="1" s="1"/>
  <c r="S32" i="1" s="1"/>
  <c r="J32" i="1"/>
  <c r="K32" i="1" s="1"/>
  <c r="C33" i="11" l="1"/>
  <c r="C33" i="16"/>
  <c r="X34" i="8"/>
  <c r="W34" i="8"/>
  <c r="V34" i="8"/>
  <c r="U34" i="8" s="1"/>
  <c r="U32" i="1"/>
  <c r="J34" i="12"/>
  <c r="K34" i="12" s="1"/>
  <c r="H34" i="12"/>
  <c r="I34" i="12" s="1"/>
  <c r="S34" i="12" s="1"/>
  <c r="Q33" i="16"/>
  <c r="V34" i="13"/>
  <c r="W34" i="13"/>
  <c r="X34" i="13"/>
  <c r="R33" i="16"/>
  <c r="V34" i="14"/>
  <c r="X34" i="14"/>
  <c r="W34" i="14"/>
  <c r="J34" i="9"/>
  <c r="K34" i="9" s="1"/>
  <c r="H34" i="9"/>
  <c r="I34" i="9" s="1"/>
  <c r="S34" i="9" s="1"/>
  <c r="J34" i="8"/>
  <c r="K34" i="8" s="1"/>
  <c r="H34" i="8"/>
  <c r="I34" i="8" s="1"/>
  <c r="S34" i="8" s="1"/>
  <c r="E33" i="11"/>
  <c r="E33" i="16"/>
  <c r="W34" i="10"/>
  <c r="V34" i="10"/>
  <c r="X34" i="10"/>
  <c r="H34" i="15"/>
  <c r="I34" i="15" s="1"/>
  <c r="S34" i="15" s="1"/>
  <c r="J34" i="15"/>
  <c r="K34" i="15" s="1"/>
  <c r="H34" i="14"/>
  <c r="I34" i="14" s="1"/>
  <c r="S34" i="14" s="1"/>
  <c r="J34" i="14"/>
  <c r="K34" i="14" s="1"/>
  <c r="D33" i="16"/>
  <c r="D33" i="11"/>
  <c r="X34" i="9"/>
  <c r="V34" i="9"/>
  <c r="W34" i="9"/>
  <c r="P33" i="16"/>
  <c r="W34" i="12"/>
  <c r="X34" i="12"/>
  <c r="V34" i="12"/>
  <c r="H34" i="13"/>
  <c r="I34" i="13" s="1"/>
  <c r="S34" i="13" s="1"/>
  <c r="J34" i="13"/>
  <c r="K34" i="13" s="1"/>
  <c r="J34" i="10"/>
  <c r="K34" i="10" s="1"/>
  <c r="H34" i="10"/>
  <c r="I34" i="10" s="1"/>
  <c r="S34" i="10" s="1"/>
  <c r="S33" i="16"/>
  <c r="W34" i="15"/>
  <c r="X34" i="15"/>
  <c r="V34" i="15"/>
  <c r="T32" i="1"/>
  <c r="R33" i="1"/>
  <c r="G33" i="1" s="1"/>
  <c r="C33" i="1" s="1"/>
  <c r="T34" i="12" l="1"/>
  <c r="R35" i="12"/>
  <c r="G35" i="12" s="1"/>
  <c r="C35" i="12" s="1"/>
  <c r="U34" i="15"/>
  <c r="R35" i="10"/>
  <c r="G35" i="10" s="1"/>
  <c r="C35" i="10" s="1"/>
  <c r="T34" i="10"/>
  <c r="U34" i="12"/>
  <c r="T34" i="14"/>
  <c r="R35" i="14"/>
  <c r="G35" i="14" s="1"/>
  <c r="C35" i="14" s="1"/>
  <c r="U34" i="10"/>
  <c r="T34" i="8"/>
  <c r="R35" i="8"/>
  <c r="G35" i="8" s="1"/>
  <c r="C35" i="8" s="1"/>
  <c r="B32" i="16"/>
  <c r="B32" i="11"/>
  <c r="U34" i="9"/>
  <c r="R35" i="15"/>
  <c r="G35" i="15" s="1"/>
  <c r="C35" i="15" s="1"/>
  <c r="T34" i="15"/>
  <c r="U34" i="13"/>
  <c r="R35" i="13"/>
  <c r="G35" i="13" s="1"/>
  <c r="C35" i="13" s="1"/>
  <c r="T34" i="13"/>
  <c r="T34" i="9"/>
  <c r="R35" i="9"/>
  <c r="G35" i="9" s="1"/>
  <c r="C35" i="9" s="1"/>
  <c r="U34" i="14"/>
  <c r="H33" i="1"/>
  <c r="I33" i="1" s="1"/>
  <c r="S33" i="1" s="1"/>
  <c r="J33" i="1"/>
  <c r="K33" i="1" s="1"/>
  <c r="V33" i="1"/>
  <c r="U33" i="1" s="1"/>
  <c r="W33" i="1"/>
  <c r="X33" i="1"/>
  <c r="J35" i="9" l="1"/>
  <c r="K35" i="9" s="1"/>
  <c r="H35" i="9"/>
  <c r="I35" i="9" s="1"/>
  <c r="S35" i="9" s="1"/>
  <c r="J35" i="13"/>
  <c r="K35" i="13" s="1"/>
  <c r="H35" i="13"/>
  <c r="I35" i="13" s="1"/>
  <c r="S35" i="13" s="1"/>
  <c r="H35" i="8"/>
  <c r="I35" i="8" s="1"/>
  <c r="S35" i="8" s="1"/>
  <c r="J35" i="8"/>
  <c r="K35" i="8" s="1"/>
  <c r="H35" i="14"/>
  <c r="I35" i="14" s="1"/>
  <c r="S35" i="14" s="1"/>
  <c r="J35" i="14"/>
  <c r="K35" i="14" s="1"/>
  <c r="J35" i="10"/>
  <c r="K35" i="10" s="1"/>
  <c r="H35" i="10"/>
  <c r="I35" i="10" s="1"/>
  <c r="S35" i="10" s="1"/>
  <c r="D34" i="16"/>
  <c r="D34" i="11"/>
  <c r="W35" i="9"/>
  <c r="V35" i="9"/>
  <c r="U35" i="9" s="1"/>
  <c r="X35" i="9"/>
  <c r="R34" i="16"/>
  <c r="X35" i="14"/>
  <c r="V35" i="14"/>
  <c r="W35" i="14"/>
  <c r="S34" i="16"/>
  <c r="X35" i="15"/>
  <c r="W35" i="15"/>
  <c r="V35" i="15"/>
  <c r="J35" i="12"/>
  <c r="K35" i="12" s="1"/>
  <c r="H35" i="12"/>
  <c r="I35" i="12" s="1"/>
  <c r="S35" i="12" s="1"/>
  <c r="C34" i="11"/>
  <c r="C34" i="16"/>
  <c r="X35" i="8"/>
  <c r="W35" i="8"/>
  <c r="V35" i="8"/>
  <c r="Q34" i="16"/>
  <c r="V35" i="13"/>
  <c r="W35" i="13"/>
  <c r="X35" i="13"/>
  <c r="H35" i="15"/>
  <c r="I35" i="15" s="1"/>
  <c r="S35" i="15" s="1"/>
  <c r="J35" i="15"/>
  <c r="K35" i="15" s="1"/>
  <c r="E34" i="11"/>
  <c r="E34" i="16"/>
  <c r="W35" i="10"/>
  <c r="V35" i="10"/>
  <c r="X35" i="10"/>
  <c r="P34" i="16"/>
  <c r="X35" i="12"/>
  <c r="V35" i="12"/>
  <c r="U35" i="12" s="1"/>
  <c r="W35" i="12"/>
  <c r="T33" i="1"/>
  <c r="R34" i="1"/>
  <c r="G34" i="1" s="1"/>
  <c r="C34" i="1" s="1"/>
  <c r="T35" i="14" l="1"/>
  <c r="R36" i="14"/>
  <c r="G36" i="14" s="1"/>
  <c r="C36" i="14" s="1"/>
  <c r="R36" i="15"/>
  <c r="G36" i="15" s="1"/>
  <c r="C36" i="15" s="1"/>
  <c r="T35" i="15"/>
  <c r="U35" i="8"/>
  <c r="R36" i="12"/>
  <c r="G36" i="12" s="1"/>
  <c r="C36" i="12" s="1"/>
  <c r="T35" i="12"/>
  <c r="U35" i="14"/>
  <c r="T35" i="13"/>
  <c r="R36" i="13"/>
  <c r="G36" i="13" s="1"/>
  <c r="C36" i="13" s="1"/>
  <c r="U35" i="10"/>
  <c r="U35" i="15"/>
  <c r="R36" i="10"/>
  <c r="G36" i="10" s="1"/>
  <c r="C36" i="10" s="1"/>
  <c r="T35" i="10"/>
  <c r="T35" i="9"/>
  <c r="R36" i="9"/>
  <c r="G36" i="9" s="1"/>
  <c r="C36" i="9" s="1"/>
  <c r="B33" i="16"/>
  <c r="B33" i="11"/>
  <c r="U35" i="13"/>
  <c r="R36" i="8"/>
  <c r="G36" i="8" s="1"/>
  <c r="C36" i="8" s="1"/>
  <c r="T35" i="8"/>
  <c r="V34" i="1"/>
  <c r="W34" i="1"/>
  <c r="X34" i="1"/>
  <c r="H34" i="1"/>
  <c r="I34" i="1" s="1"/>
  <c r="S34" i="1" s="1"/>
  <c r="J34" i="1"/>
  <c r="K34" i="1" s="1"/>
  <c r="C35" i="11" l="1"/>
  <c r="C35" i="16"/>
  <c r="W36" i="8"/>
  <c r="V36" i="8"/>
  <c r="X36" i="8"/>
  <c r="E35" i="11"/>
  <c r="E35" i="16"/>
  <c r="X36" i="10"/>
  <c r="W36" i="10"/>
  <c r="V36" i="10"/>
  <c r="J36" i="15"/>
  <c r="K36" i="15" s="1"/>
  <c r="H36" i="15"/>
  <c r="I36" i="15" s="1"/>
  <c r="S36" i="15" s="1"/>
  <c r="D35" i="16"/>
  <c r="D35" i="11"/>
  <c r="W36" i="9"/>
  <c r="X36" i="9"/>
  <c r="V36" i="9"/>
  <c r="S35" i="16"/>
  <c r="X36" i="15"/>
  <c r="V36" i="15"/>
  <c r="W36" i="15"/>
  <c r="P35" i="16"/>
  <c r="X36" i="12"/>
  <c r="W36" i="12"/>
  <c r="V36" i="12"/>
  <c r="J36" i="10"/>
  <c r="K36" i="10" s="1"/>
  <c r="H36" i="10"/>
  <c r="I36" i="10" s="1"/>
  <c r="S36" i="10" s="1"/>
  <c r="Q35" i="16"/>
  <c r="X36" i="13"/>
  <c r="W36" i="13"/>
  <c r="V36" i="13"/>
  <c r="H36" i="12"/>
  <c r="I36" i="12" s="1"/>
  <c r="S36" i="12" s="1"/>
  <c r="J36" i="12"/>
  <c r="K36" i="12" s="1"/>
  <c r="H36" i="14"/>
  <c r="I36" i="14" s="1"/>
  <c r="S36" i="14" s="1"/>
  <c r="J36" i="14"/>
  <c r="K36" i="14" s="1"/>
  <c r="H36" i="13"/>
  <c r="I36" i="13" s="1"/>
  <c r="S36" i="13" s="1"/>
  <c r="J36" i="13"/>
  <c r="K36" i="13" s="1"/>
  <c r="J36" i="8"/>
  <c r="K36" i="8" s="1"/>
  <c r="H36" i="8"/>
  <c r="I36" i="8" s="1"/>
  <c r="S36" i="8" s="1"/>
  <c r="H36" i="9"/>
  <c r="I36" i="9" s="1"/>
  <c r="S36" i="9" s="1"/>
  <c r="J36" i="9"/>
  <c r="K36" i="9" s="1"/>
  <c r="R35" i="16"/>
  <c r="V36" i="14"/>
  <c r="W36" i="14"/>
  <c r="X36" i="14"/>
  <c r="R35" i="1"/>
  <c r="G35" i="1" s="1"/>
  <c r="C35" i="1" s="1"/>
  <c r="T34" i="1"/>
  <c r="U34" i="1"/>
  <c r="T36" i="14" l="1"/>
  <c r="R37" i="14"/>
  <c r="G37" i="14" s="1"/>
  <c r="C37" i="14" s="1"/>
  <c r="U36" i="12"/>
  <c r="U36" i="15"/>
  <c r="U36" i="9"/>
  <c r="U36" i="10"/>
  <c r="B34" i="16"/>
  <c r="B34" i="11"/>
  <c r="R37" i="9"/>
  <c r="G37" i="9" s="1"/>
  <c r="C37" i="9" s="1"/>
  <c r="T36" i="9"/>
  <c r="R37" i="13"/>
  <c r="G37" i="13" s="1"/>
  <c r="C37" i="13" s="1"/>
  <c r="T36" i="13"/>
  <c r="R37" i="12"/>
  <c r="G37" i="12" s="1"/>
  <c r="C37" i="12" s="1"/>
  <c r="T36" i="12"/>
  <c r="T36" i="10"/>
  <c r="R37" i="10"/>
  <c r="G37" i="10" s="1"/>
  <c r="C37" i="10" s="1"/>
  <c r="T36" i="15"/>
  <c r="R37" i="15"/>
  <c r="G37" i="15" s="1"/>
  <c r="C37" i="15" s="1"/>
  <c r="U36" i="14"/>
  <c r="R37" i="8"/>
  <c r="G37" i="8" s="1"/>
  <c r="C37" i="8" s="1"/>
  <c r="T36" i="8"/>
  <c r="U36" i="13"/>
  <c r="U36" i="8"/>
  <c r="W35" i="1"/>
  <c r="X35" i="1"/>
  <c r="V35" i="1"/>
  <c r="H35" i="1"/>
  <c r="I35" i="1" s="1"/>
  <c r="S35" i="1" s="1"/>
  <c r="J35" i="1"/>
  <c r="K35" i="1" s="1"/>
  <c r="U35" i="1" l="1"/>
  <c r="H37" i="15"/>
  <c r="I37" i="15" s="1"/>
  <c r="S37" i="15" s="1"/>
  <c r="T37" i="15" s="1"/>
  <c r="J37" i="15"/>
  <c r="K37" i="15" s="1"/>
  <c r="H37" i="12"/>
  <c r="I37" i="12" s="1"/>
  <c r="S37" i="12" s="1"/>
  <c r="T37" i="12" s="1"/>
  <c r="J37" i="12"/>
  <c r="K37" i="12" s="1"/>
  <c r="H37" i="9"/>
  <c r="I37" i="9" s="1"/>
  <c r="S37" i="9" s="1"/>
  <c r="T37" i="9" s="1"/>
  <c r="K37" i="9"/>
  <c r="J37" i="10"/>
  <c r="K37" i="10" s="1"/>
  <c r="H37" i="10"/>
  <c r="I37" i="10" s="1"/>
  <c r="S37" i="10" s="1"/>
  <c r="T37" i="10" s="1"/>
  <c r="H37" i="8"/>
  <c r="I37" i="8" s="1"/>
  <c r="S37" i="8" s="1"/>
  <c r="T37" i="8" s="1"/>
  <c r="J37" i="8"/>
  <c r="K37" i="8" s="1"/>
  <c r="E36" i="11"/>
  <c r="E36" i="16"/>
  <c r="X37" i="10"/>
  <c r="W37" i="10"/>
  <c r="V37" i="10"/>
  <c r="J37" i="13"/>
  <c r="K37" i="13" s="1"/>
  <c r="H37" i="13"/>
  <c r="I37" i="13" s="1"/>
  <c r="S37" i="13" s="1"/>
  <c r="T37" i="13" s="1"/>
  <c r="H37" i="14"/>
  <c r="I37" i="14" s="1"/>
  <c r="S37" i="14" s="1"/>
  <c r="T37" i="14" s="1"/>
  <c r="J37" i="14"/>
  <c r="K37" i="14" s="1"/>
  <c r="C36" i="11"/>
  <c r="C36" i="16"/>
  <c r="V37" i="8"/>
  <c r="W37" i="8"/>
  <c r="X37" i="8"/>
  <c r="S36" i="16"/>
  <c r="W37" i="15"/>
  <c r="X37" i="15"/>
  <c r="V37" i="15"/>
  <c r="Q36" i="16"/>
  <c r="X37" i="13"/>
  <c r="V37" i="13"/>
  <c r="W37" i="13"/>
  <c r="P36" i="16"/>
  <c r="W37" i="12"/>
  <c r="X37" i="12"/>
  <c r="V37" i="12"/>
  <c r="D36" i="16"/>
  <c r="D36" i="11"/>
  <c r="V37" i="9"/>
  <c r="X37" i="9"/>
  <c r="W37" i="9"/>
  <c r="R36" i="16"/>
  <c r="W37" i="14"/>
  <c r="X37" i="14"/>
  <c r="V37" i="14"/>
  <c r="R36" i="1"/>
  <c r="G36" i="1" s="1"/>
  <c r="C36" i="1" s="1"/>
  <c r="T35" i="1"/>
  <c r="U37" i="13" l="1"/>
  <c r="U37" i="15"/>
  <c r="R37" i="16"/>
  <c r="D37" i="16"/>
  <c r="D37" i="11"/>
  <c r="U37" i="9"/>
  <c r="U37" i="12"/>
  <c r="C37" i="11"/>
  <c r="C37" i="16"/>
  <c r="P37" i="16"/>
  <c r="S37" i="16"/>
  <c r="B35" i="16"/>
  <c r="B35" i="11"/>
  <c r="Q37" i="16"/>
  <c r="U37" i="14"/>
  <c r="U37" i="8"/>
  <c r="U37" i="10"/>
  <c r="E37" i="11"/>
  <c r="E37" i="16"/>
  <c r="X36" i="1"/>
  <c r="V36" i="1"/>
  <c r="W36" i="1"/>
  <c r="H36" i="1"/>
  <c r="I36" i="1" s="1"/>
  <c r="S36" i="1" s="1"/>
  <c r="J36" i="1"/>
  <c r="K36" i="1" s="1"/>
  <c r="U36" i="1" l="1"/>
  <c r="T36" i="1"/>
  <c r="R37" i="1"/>
  <c r="G37" i="1" s="1"/>
  <c r="C37" i="1" s="1"/>
  <c r="B36" i="16" l="1"/>
  <c r="B36" i="11"/>
  <c r="H37" i="1"/>
  <c r="I37" i="1" s="1"/>
  <c r="S37" i="1" s="1"/>
  <c r="T37" i="1" s="1"/>
  <c r="J37" i="1"/>
  <c r="K37" i="1" s="1"/>
  <c r="V37" i="1"/>
  <c r="W37" i="1"/>
  <c r="X37" i="1"/>
  <c r="B37" i="16" l="1"/>
  <c r="B37" i="11"/>
  <c r="U37" i="1"/>
</calcChain>
</file>

<file path=xl/sharedStrings.xml><?xml version="1.0" encoding="utf-8"?>
<sst xmlns="http://schemas.openxmlformats.org/spreadsheetml/2006/main" count="858" uniqueCount="141">
  <si>
    <t>Year</t>
  </si>
  <si>
    <t>GDP deflator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</si>
  <si>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</si>
  <si>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</si>
  <si>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</si>
  <si>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</si>
  <si>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</si>
  <si>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</si>
  <si>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</si>
  <si>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</si>
  <si>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</si>
  <si>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</si>
  <si>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</si>
  <si>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</si>
  <si>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</si>
  <si>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</si>
  <si>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</si>
  <si>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</si>
  <si>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</si>
  <si>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</si>
  <si>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</si>
  <si>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</si>
  <si>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</si>
  <si>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</si>
  <si>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</si>
  <si>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</si>
  <si>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</si>
  <si>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</si>
  <si>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</si>
  <si>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</si>
  <si>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</si>
  <si>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</si>
  <si>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</si>
  <si>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</si>
  <si>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Gads</t>
  </si>
  <si>
    <t>Reālā / potenciālā augsme</t>
  </si>
  <si>
    <t>IKP deflators</t>
  </si>
  <si>
    <t>IKP augsme, faktiskajās cenās, pret iepriekšējo gadu, %</t>
  </si>
  <si>
    <t>P2.1. tabula</t>
  </si>
  <si>
    <t>Table A2.1</t>
  </si>
  <si>
    <t>Revenues (move towards 33%)</t>
  </si>
  <si>
    <t>Ieņēmumi (virzībā uz 33%)</t>
  </si>
  <si>
    <t>Non-tax revenues</t>
  </si>
  <si>
    <t>Ienākumi (kopā)</t>
  </si>
  <si>
    <t>Revenues (total)</t>
  </si>
  <si>
    <t>Nenodokļu ieņēmumi</t>
  </si>
  <si>
    <t>Ieņēmumi (konstanti = 2018.gads)</t>
  </si>
  <si>
    <t>Revenues (constant = 2018)</t>
  </si>
  <si>
    <t>Total revenues</t>
  </si>
  <si>
    <t>Total expenditure</t>
  </si>
  <si>
    <t>Interest expenditure</t>
  </si>
  <si>
    <t>Budget balance</t>
  </si>
  <si>
    <t>Budget balance, million euro</t>
  </si>
  <si>
    <t>GG debt, million euro</t>
  </si>
  <si>
    <t>Interest expenditure, million euro</t>
  </si>
  <si>
    <t>Nominal GDP, million euro</t>
  </si>
  <si>
    <t>Primary balance</t>
  </si>
  <si>
    <t>Primary balance, million euro</t>
  </si>
  <si>
    <t>Real GDP, million euro</t>
  </si>
  <si>
    <t>Real GDP, growth</t>
  </si>
  <si>
    <t>Nominal GDP, growth</t>
  </si>
  <si>
    <t>Snowball effect</t>
  </si>
  <si>
    <t>Growth effect</t>
  </si>
  <si>
    <t>Inflation effect</t>
  </si>
  <si>
    <t>Vispārējās valdības ienākumu scenāriji 2017.-2037. gadam (Padomes novērtējums), % no IKP</t>
  </si>
  <si>
    <t>P2.2. tabula</t>
  </si>
  <si>
    <t>Table A2.2</t>
  </si>
  <si>
    <t>Total expenditure 
(-health-social protection-interest expenditures)</t>
  </si>
  <si>
    <t>Ieņēmumi kopā</t>
  </si>
  <si>
    <t>Izdevumi kopā</t>
  </si>
  <si>
    <t>Izdevumi kopā (-veselības-sociālās aizsardzības - procentu maksājumi)</t>
  </si>
  <si>
    <t>Procentu maksājumu izdevumi</t>
  </si>
  <si>
    <t>Budžeta bilance</t>
  </si>
  <si>
    <t>Budžeta bilance, milj. eiro</t>
  </si>
  <si>
    <t>Primārā bilance</t>
  </si>
  <si>
    <t>Primārā bilance, milj. eiro</t>
  </si>
  <si>
    <t>GG debt</t>
  </si>
  <si>
    <t>Netiešā procentu likme parādam, %</t>
  </si>
  <si>
    <t>Implicit interest rate on debt, %</t>
  </si>
  <si>
    <t>Procentu maksājumi, milj. eiro</t>
  </si>
  <si>
    <t>VV parāds, milj. eiro</t>
  </si>
  <si>
    <t>VV parāds</t>
  </si>
  <si>
    <t>Sniega-bumbas efekts</t>
  </si>
  <si>
    <t>Procentu izdevumi</t>
  </si>
  <si>
    <t>Augsmes efekts</t>
  </si>
  <si>
    <t>Inflācijas efekts</t>
  </si>
  <si>
    <t>Fiskālās politikas scenāriji 2017.-2037. gadam, Padomes makroekonomikas un procentu likmes pieņēmumu ietvars ar mērķi 66% no ES vidējā, % no IKP (1. scenārijs)</t>
  </si>
  <si>
    <t>IKP faktiskajās cenās, milj. eiro</t>
  </si>
  <si>
    <t>IKP salīdzināmajās cenās, milj. eiro</t>
  </si>
  <si>
    <t>P2.3. tabula</t>
  </si>
  <si>
    <t>Table A2.3</t>
  </si>
  <si>
    <t>P2.4. tabula</t>
  </si>
  <si>
    <t>Table A2.4</t>
  </si>
  <si>
    <t>Fiskālās politikas scenāriji 2017.-2037. gadam, Padomes makroekonomikas un procentu likmes pieņēmumu ietvars ar mērķi 75% no ES vidējā, % no IKP (3. scenārijs)</t>
  </si>
  <si>
    <t>Veselības aprūpe (mērķis 66% no ES vidējā)</t>
  </si>
  <si>
    <t>Sociālā aizsardzība (mērķis 66% no ES vidējā)</t>
  </si>
  <si>
    <t>Veselības aprūpe (mērķis 75% no ES vidējā)</t>
  </si>
  <si>
    <t>Sociālā aizsardzība (mērķis 75% no ES vidējā)</t>
  </si>
  <si>
    <t>P2.5. tabula</t>
  </si>
  <si>
    <t>Table A2.5</t>
  </si>
  <si>
    <t>Vispārējās valdības parāds, % no IKP</t>
  </si>
  <si>
    <t>General government debt, % of GDP</t>
  </si>
  <si>
    <t>Scenario 1</t>
  </si>
  <si>
    <t>Scenario 2</t>
  </si>
  <si>
    <t>Scenario 3</t>
  </si>
  <si>
    <t>Scenario 4</t>
  </si>
  <si>
    <t>1. scenārijs</t>
  </si>
  <si>
    <t>2. scenārijs</t>
  </si>
  <si>
    <t>3. scenārijs</t>
  </si>
  <si>
    <t>4. scenārijs</t>
  </si>
  <si>
    <t>P2.6. tabula</t>
  </si>
  <si>
    <t>Table A2.6</t>
  </si>
  <si>
    <t>P2.7. tabula</t>
  </si>
  <si>
    <t>Table A2.7</t>
  </si>
  <si>
    <t>P2.8. tabula</t>
  </si>
  <si>
    <t>Table A2.8</t>
  </si>
  <si>
    <t>Vispārējās valdības parāds, % no IKP, % likmju šoks</t>
  </si>
  <si>
    <t>General government debt, % of GDP, % rate shock</t>
  </si>
  <si>
    <t>P2.9. tabula</t>
  </si>
  <si>
    <t>Table A2.9</t>
  </si>
  <si>
    <t>Tax and SSC revenues</t>
  </si>
  <si>
    <t>Nodokļu un VSAOI ieņēmumi</t>
  </si>
  <si>
    <t>Health (moving towards 66% of EU average)</t>
  </si>
  <si>
    <t>Social protection (moving towards 66% of EU average)</t>
  </si>
  <si>
    <t>Health (moving towards 75% of EU average)</t>
  </si>
  <si>
    <t>Social protection (moving towards 75% of EU average)</t>
  </si>
  <si>
    <t>General government revenue scenarios for 2017-2037 (Council's assumptions), % of GDP</t>
  </si>
  <si>
    <t>Fiscal policy scenarios for 2017-2037, European Commission's macroeconomic framework and Council's interest rate assumptions, moving towards 66% of EU average, % of GDP (Scenario 2)</t>
  </si>
  <si>
    <t>Fiscal policy scenarios for 2017-2037, Council's macroeconomic framework and interest rate assumptions, moving towards 75% of EU average, % of GDP (Scenario 3)</t>
  </si>
  <si>
    <t>Fiscal policy scenarios for 2017-2037, Council's macroeconomic framework and interest rate assumptions, moving towards 66% of EU average, % of GDP (Scenario 1)</t>
  </si>
  <si>
    <t>Fiscal policy scenarios for 2017-2037, European Commission's framework and Council's interest rate assumptions, moving towards 75% of EU average, % of GDP (Scenario 4)</t>
  </si>
  <si>
    <t>Fiskālās politikas scenāriji 2017.-2037. gadam, Eiropas Komisijas makroekonomikas un Padomes procentu likmes pieņēmumu ietvars ar mērķi 66% no ES vidējā, % no IKP (2. scenārijs)</t>
  </si>
  <si>
    <t>Fiskālās politikas scenāriji 2017.-2037. gadam, Eiropas Komisijas makroekonomikas un Padomes procentu likmes pieņēmumu ietvars ar mērķi 75% no ES vidējā, % no IKP (4. scenārijs)</t>
  </si>
  <si>
    <t>Fiskālās politikas scenāriji 2017.-2037. gadam, Padomes makroekonomikas un Eiropas Komisijas procentu likmes pieņēmumu ietvars ar mērķi 66% no ES vidējā, % no IKP (1. scenārijs +)</t>
  </si>
  <si>
    <t>Fiskālās politikas scenāriji 2017.-2037. gadam, Eiropas Komisijas makroekonomikas un procentu likmes pieņēmumu ietvars ar mērķi 66% no ES vidējā, % no IKP (2. scenārijs +)</t>
  </si>
  <si>
    <t>Fiscal policy scenarios for 2017-2037, Council's macroeconomic framework and European Commission's interest rate assumptions, moving towards 66% of EU average, % of GDP (Scenario 1 +)</t>
  </si>
  <si>
    <t>Fiscal policy scenarios for 2017-2037, European Commission's macroeconomic framework and interest rate assumptions, moving towards 66% of EU average, % of GDP (Scenario 2 +)</t>
  </si>
  <si>
    <t>Fiskālās politikas scenāriji 2017.-2037. gadam, Padomes makroekonomikas un Eiropas Komisijas procentu likmes pieņēmumu ietvars ar mērķi 75% no ES vidējā, % no IKP (3. scenārijs +)</t>
  </si>
  <si>
    <t>Fiskālās politikas scenāriji 2017.-2037. gadam, Eiropas Komisijas makroekonomikas un procentu likmes pieņēmumu ietvars ar mērķi 75% no ES vidējā, % no IKP (4. scenārijs +)</t>
  </si>
  <si>
    <t>Fiscal policy scenarios for 2017-2037, Council's macroeconomic framework and European Commission's interest rate assumptions, moving towards 75% of EU average, % of GDP (Scenario 3 +)</t>
  </si>
  <si>
    <t>Fiscal policy scenarios for 2017-2037, European Commission's macroeconomic framework and interest rate assumptions, moving towards 75% of EU average, % of GDP (Scenario 4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</si>
</sst>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scheme val="minor"/>
    </font>
    <font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Border="0" applyAlignment="0"/>
    <xf numFmtId="0" fontId="1" fillId="0" borderId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3" fontId="3" fillId="2" borderId="0" xfId="0" applyNumberFormat="1" applyFont="1" applyFill="1"/>
    <xf numFmtId="0" fontId="4" fillId="2" borderId="0" xfId="0" applyFont="1" applyFill="1"/>
    <xf numFmtId="0" fontId="3" fillId="2" borderId="2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2" borderId="1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3" fontId="3" fillId="2" borderId="10" xfId="0" applyNumberFormat="1" applyFont="1" applyFill="1" applyBorder="1" applyAlignment="1">
      <alignment vertical="top" wrapText="1"/>
    </xf>
    <xf numFmtId="165" fontId="3" fillId="2" borderId="3" xfId="0" applyNumberFormat="1" applyFont="1" applyFill="1" applyBorder="1"/>
    <xf numFmtId="165" fontId="3" fillId="2" borderId="0" xfId="0" applyNumberFormat="1" applyFont="1" applyFill="1" applyBorder="1"/>
    <xf numFmtId="165" fontId="3" fillId="2" borderId="8" xfId="0" applyNumberFormat="1" applyFont="1" applyFill="1" applyBorder="1"/>
    <xf numFmtId="165" fontId="5" fillId="2" borderId="3" xfId="0" applyNumberFormat="1" applyFont="1" applyFill="1" applyBorder="1"/>
    <xf numFmtId="165" fontId="5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65" fontId="5" fillId="2" borderId="8" xfId="0" applyNumberFormat="1" applyFont="1" applyFill="1" applyBorder="1"/>
    <xf numFmtId="0" fontId="2" fillId="0" borderId="0" xfId="0" applyFont="1" applyBorder="1"/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right"/>
    </xf>
    <xf numFmtId="0" fontId="3" fillId="2" borderId="12" xfId="0" applyFont="1" applyFill="1" applyBorder="1" applyAlignment="1">
      <alignment vertical="top"/>
    </xf>
    <xf numFmtId="3" fontId="3" fillId="2" borderId="13" xfId="0" applyNumberFormat="1" applyFont="1" applyFill="1" applyBorder="1" applyAlignment="1">
      <alignment vertical="top"/>
    </xf>
    <xf numFmtId="3" fontId="3" fillId="2" borderId="14" xfId="0" applyNumberFormat="1" applyFont="1" applyFill="1" applyBorder="1" applyAlignment="1">
      <alignment vertical="top"/>
    </xf>
    <xf numFmtId="0" fontId="3" fillId="2" borderId="15" xfId="0" applyFont="1" applyFill="1" applyBorder="1" applyAlignment="1">
      <alignment vertical="top" wrapText="1"/>
    </xf>
    <xf numFmtId="165" fontId="3" fillId="2" borderId="6" xfId="0" applyNumberFormat="1" applyFont="1" applyFill="1" applyBorder="1"/>
    <xf numFmtId="165" fontId="3" fillId="2" borderId="9" xfId="0" applyNumberFormat="1" applyFont="1" applyFill="1" applyBorder="1"/>
    <xf numFmtId="165" fontId="5" fillId="2" borderId="6" xfId="0" applyNumberFormat="1" applyFont="1" applyFill="1" applyBorder="1"/>
    <xf numFmtId="165" fontId="5" fillId="2" borderId="9" xfId="0" applyNumberFormat="1" applyFont="1" applyFill="1" applyBorder="1"/>
    <xf numFmtId="165" fontId="5" fillId="2" borderId="4" xfId="0" applyNumberFormat="1" applyFont="1" applyFill="1" applyBorder="1"/>
    <xf numFmtId="165" fontId="5" fillId="0" borderId="3" xfId="0" applyNumberFormat="1" applyFont="1" applyFill="1" applyBorder="1"/>
    <xf numFmtId="165" fontId="5" fillId="0" borderId="0" xfId="0" applyNumberFormat="1" applyFont="1" applyFill="1" applyBorder="1"/>
    <xf numFmtId="165" fontId="5" fillId="0" borderId="8" xfId="0" applyNumberFormat="1" applyFont="1" applyFill="1" applyBorder="1"/>
    <xf numFmtId="3" fontId="3" fillId="2" borderId="12" xfId="0" applyNumberFormat="1" applyFont="1" applyFill="1" applyBorder="1" applyAlignment="1">
      <alignment vertical="top" wrapText="1"/>
    </xf>
    <xf numFmtId="3" fontId="3" fillId="3" borderId="10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vertical="top" wrapText="1"/>
    </xf>
    <xf numFmtId="165" fontId="5" fillId="3" borderId="11" xfId="0" applyNumberFormat="1" applyFont="1" applyFill="1" applyBorder="1"/>
    <xf numFmtId="165" fontId="5" fillId="3" borderId="15" xfId="0" applyNumberFormat="1" applyFont="1" applyFill="1" applyBorder="1"/>
    <xf numFmtId="165" fontId="5" fillId="3" borderId="10" xfId="0" applyNumberFormat="1" applyFont="1" applyFill="1" applyBorder="1"/>
    <xf numFmtId="0" fontId="0" fillId="2" borderId="0" xfId="0" applyFill="1"/>
    <xf numFmtId="0" fontId="3" fillId="2" borderId="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165" fontId="3" fillId="2" borderId="5" xfId="0" applyNumberFormat="1" applyFont="1" applyFill="1" applyBorder="1"/>
    <xf numFmtId="165" fontId="3" fillId="2" borderId="7" xfId="0" applyNumberFormat="1" applyFont="1" applyFill="1" applyBorder="1"/>
    <xf numFmtId="165" fontId="5" fillId="4" borderId="0" xfId="0" applyNumberFormat="1" applyFont="1" applyFill="1" applyBorder="1"/>
    <xf numFmtId="165" fontId="5" fillId="4" borderId="8" xfId="0" applyNumberFormat="1" applyFont="1" applyFill="1" applyBorder="1"/>
    <xf numFmtId="166" fontId="2" fillId="0" borderId="0" xfId="0" applyNumberFormat="1" applyFont="1"/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horizontal="left" vertical="top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FF00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2 (S1)'!$V$5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2 (S1)'!$V$7:$V$37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1.1231057688241242</c:v>
                </c:pt>
                <c:pt idx="15">
                  <c:v>1.101409657511613</c:v>
                </c:pt>
                <c:pt idx="16">
                  <c:v>1.079840721042725</c:v>
                </c:pt>
                <c:pt idx="17">
                  <c:v>1.0562634854413349</c:v>
                </c:pt>
                <c:pt idx="18">
                  <c:v>1.0308105965213434</c:v>
                </c:pt>
                <c:pt idx="19">
                  <c:v>1.0038306224246307</c:v>
                </c:pt>
                <c:pt idx="20">
                  <c:v>0.97535061782222909</c:v>
                </c:pt>
                <c:pt idx="21">
                  <c:v>0.94539675087777841</c:v>
                </c:pt>
                <c:pt idx="22">
                  <c:v>0.9139943290228254</c:v>
                </c:pt>
                <c:pt idx="23">
                  <c:v>0.88116782389004922</c:v>
                </c:pt>
                <c:pt idx="24">
                  <c:v>0.84694089543253992</c:v>
                </c:pt>
                <c:pt idx="25">
                  <c:v>0.81133641525625799</c:v>
                </c:pt>
                <c:pt idx="26">
                  <c:v>0.77437648919186319</c:v>
                </c:pt>
                <c:pt idx="27">
                  <c:v>0.73608247913116753</c:v>
                </c:pt>
                <c:pt idx="28">
                  <c:v>0.69647502415259255</c:v>
                </c:pt>
                <c:pt idx="29">
                  <c:v>0.65557406095915027</c:v>
                </c:pt>
                <c:pt idx="30">
                  <c:v>0.61339884365164554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A-4DC4-ADFE-6F361A1863E9}"/>
            </c:ext>
          </c:extLst>
        </c:ser>
        <c:ser>
          <c:idx val="2"/>
          <c:order val="2"/>
          <c:tx>
            <c:strRef>
              <c:f>'Annex 2 Table 2 (S1)'!$W$5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2 (S1)'!$W$7:$W$37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-1.0279823470108387</c:v>
                </c:pt>
                <c:pt idx="16">
                  <c:v>-0.93586195823702845</c:v>
                </c:pt>
                <c:pt idx="17">
                  <c:v>-0.91542835404915712</c:v>
                </c:pt>
                <c:pt idx="18">
                  <c:v>-0.89072607955818661</c:v>
                </c:pt>
                <c:pt idx="19">
                  <c:v>-0.86483869008891268</c:v>
                </c:pt>
                <c:pt idx="20">
                  <c:v>-0.8378011717190943</c:v>
                </c:pt>
                <c:pt idx="21">
                  <c:v>-0.80964747382866165</c:v>
                </c:pt>
                <c:pt idx="22">
                  <c:v>-0.78041054247333552</c:v>
                </c:pt>
                <c:pt idx="23">
                  <c:v>-0.75012235264486238</c:v>
                </c:pt>
                <c:pt idx="24">
                  <c:v>-0.71881393945684802</c:v>
                </c:pt>
                <c:pt idx="25">
                  <c:v>-0.68651542829375678</c:v>
                </c:pt>
                <c:pt idx="26">
                  <c:v>-0.6532560639592897</c:v>
                </c:pt>
                <c:pt idx="27">
                  <c:v>-0.61906423885903328</c:v>
                </c:pt>
                <c:pt idx="28">
                  <c:v>-0.58396752025102006</c:v>
                </c:pt>
                <c:pt idx="29">
                  <c:v>-0.5479926765966231</c:v>
                </c:pt>
                <c:pt idx="30">
                  <c:v>-0.51116570304303777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A-4DC4-ADFE-6F361A1863E9}"/>
            </c:ext>
          </c:extLst>
        </c:ser>
        <c:ser>
          <c:idx val="3"/>
          <c:order val="3"/>
          <c:tx>
            <c:strRef>
              <c:f>'Annex 2 Table 2 (S1)'!$X$5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2 (S1)'!$X$7:$X$37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-0.8842807265332181</c:v>
                </c:pt>
                <c:pt idx="16">
                  <c:v>-0.87793164388499267</c:v>
                </c:pt>
                <c:pt idx="17">
                  <c:v>-0.86949123051113053</c:v>
                </c:pt>
                <c:pt idx="18">
                  <c:v>-0.85900883043445297</c:v>
                </c:pt>
                <c:pt idx="19">
                  <c:v>-0.83652551868719238</c:v>
                </c:pt>
                <c:pt idx="20">
                  <c:v>-0.81279218151852417</c:v>
                </c:pt>
                <c:pt idx="21">
                  <c:v>-0.7878306257314821</c:v>
                </c:pt>
                <c:pt idx="22">
                  <c:v>-0.76166194085235439</c:v>
                </c:pt>
                <c:pt idx="23">
                  <c:v>-0.73430651990837426</c:v>
                </c:pt>
                <c:pt idx="24">
                  <c:v>-0.70578407952711653</c:v>
                </c:pt>
                <c:pt idx="25">
                  <c:v>-0.67611367938021494</c:v>
                </c:pt>
                <c:pt idx="26">
                  <c:v>-0.64531374099321925</c:v>
                </c:pt>
                <c:pt idx="27">
                  <c:v>-0.61340206594263968</c:v>
                </c:pt>
                <c:pt idx="28">
                  <c:v>-0.58039585346049383</c:v>
                </c:pt>
                <c:pt idx="29">
                  <c:v>-0.54631171746595841</c:v>
                </c:pt>
                <c:pt idx="30">
                  <c:v>-0.51116570304303777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A-4DC4-ADFE-6F361A186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094656"/>
        <c:axId val="199096192"/>
      </c:barChart>
      <c:lineChart>
        <c:grouping val="standard"/>
        <c:varyColors val="0"/>
        <c:ser>
          <c:idx val="0"/>
          <c:order val="0"/>
          <c:tx>
            <c:strRef>
              <c:f>'Annex 2 Table 2 (S1)'!$U$5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2 (S1)'!$A$7:$A$37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2 (S1)'!$U$7:$U$37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-0.81541875733103297</c:v>
                </c:pt>
                <c:pt idx="15">
                  <c:v>-0.81085341603244376</c:v>
                </c:pt>
                <c:pt idx="16">
                  <c:v>-0.73395288107929613</c:v>
                </c:pt>
                <c:pt idx="17">
                  <c:v>-0.72865609911895279</c:v>
                </c:pt>
                <c:pt idx="18">
                  <c:v>-0.71892431347129615</c:v>
                </c:pt>
                <c:pt idx="19">
                  <c:v>-0.69753358635147433</c:v>
                </c:pt>
                <c:pt idx="20">
                  <c:v>-0.67524273541538937</c:v>
                </c:pt>
                <c:pt idx="21">
                  <c:v>-0.65208134868236534</c:v>
                </c:pt>
                <c:pt idx="22">
                  <c:v>-0.62807815430286451</c:v>
                </c:pt>
                <c:pt idx="23">
                  <c:v>-0.60326104866318742</c:v>
                </c:pt>
                <c:pt idx="24">
                  <c:v>-0.57765712355142462</c:v>
                </c:pt>
                <c:pt idx="25">
                  <c:v>-0.55129269241771373</c:v>
                </c:pt>
                <c:pt idx="26">
                  <c:v>-0.52419331576064576</c:v>
                </c:pt>
                <c:pt idx="27">
                  <c:v>-0.49638382567050543</c:v>
                </c:pt>
                <c:pt idx="28">
                  <c:v>-0.46788834955892133</c:v>
                </c:pt>
                <c:pt idx="29">
                  <c:v>-0.43873033310343124</c:v>
                </c:pt>
                <c:pt idx="30">
                  <c:v>-0.40893256243442999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2A-4DC4-ADFE-6F361A186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94656"/>
        <c:axId val="199096192"/>
      </c:lineChart>
      <c:catAx>
        <c:axId val="19909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9096192"/>
        <c:crosses val="autoZero"/>
        <c:auto val="1"/>
        <c:lblAlgn val="ctr"/>
        <c:lblOffset val="100"/>
        <c:noMultiLvlLbl val="0"/>
      </c:catAx>
      <c:valAx>
        <c:axId val="19909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94656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1. scenārijs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Chart!$B$6:$B$37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38.650678184274078</c:v>
                </c:pt>
                <c:pt idx="16">
                  <c:v>37.831310526287197</c:v>
                </c:pt>
                <c:pt idx="17">
                  <c:v>37.016309204598073</c:v>
                </c:pt>
                <c:pt idx="18">
                  <c:v>36.132356279359712</c:v>
                </c:pt>
                <c:pt idx="19">
                  <c:v>35.184005923516018</c:v>
                </c:pt>
                <c:pt idx="20">
                  <c:v>34.183225643271562</c:v>
                </c:pt>
                <c:pt idx="21">
                  <c:v>33.130944315665147</c:v>
                </c:pt>
                <c:pt idx="22">
                  <c:v>32.028060380981699</c:v>
                </c:pt>
                <c:pt idx="23">
                  <c:v>30.875442727704328</c:v>
                </c:pt>
                <c:pt idx="24">
                  <c:v>29.67393154855505</c:v>
                </c:pt>
                <c:pt idx="25">
                  <c:v>28.424339168589913</c:v>
                </c:pt>
                <c:pt idx="26">
                  <c:v>27.127450846280261</c:v>
                </c:pt>
                <c:pt idx="27">
                  <c:v>25.784025548478734</c:v>
                </c:pt>
                <c:pt idx="28">
                  <c:v>24.394796700137544</c:v>
                </c:pt>
                <c:pt idx="29">
                  <c:v>22.960472909615838</c:v>
                </c:pt>
                <c:pt idx="30">
                  <c:v>21.481738670383667</c:v>
                </c:pt>
                <c:pt idx="31">
                  <c:v>19.959255039902036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FE7-89D0-E90B7A5E62A1}"/>
            </c:ext>
          </c:extLst>
        </c:ser>
        <c:ser>
          <c:idx val="1"/>
          <c:order val="1"/>
          <c:tx>
            <c:v>2. scenārijs</c:v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Chart!$C$6:$C$37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38.594801265550679</c:v>
                </c:pt>
                <c:pt idx="16">
                  <c:v>37.840355061559791</c:v>
                </c:pt>
                <c:pt idx="17">
                  <c:v>37.143587419232929</c:v>
                </c:pt>
                <c:pt idx="18">
                  <c:v>36.4716209036511</c:v>
                </c:pt>
                <c:pt idx="19">
                  <c:v>35.749851680788282</c:v>
                </c:pt>
                <c:pt idx="20">
                  <c:v>35.084142182520651</c:v>
                </c:pt>
                <c:pt idx="21">
                  <c:v>34.470028692371329</c:v>
                </c:pt>
                <c:pt idx="22">
                  <c:v>33.903597361721388</c:v>
                </c:pt>
                <c:pt idx="23">
                  <c:v>33.314970334575847</c:v>
                </c:pt>
                <c:pt idx="24">
                  <c:v>32.702643486812448</c:v>
                </c:pt>
                <c:pt idx="25">
                  <c:v>32.01645221180295</c:v>
                </c:pt>
                <c:pt idx="26">
                  <c:v>31.253305298666444</c:v>
                </c:pt>
                <c:pt idx="27">
                  <c:v>30.397999330594988</c:v>
                </c:pt>
                <c:pt idx="28">
                  <c:v>29.436693339933516</c:v>
                </c:pt>
                <c:pt idx="29">
                  <c:v>28.368826968661239</c:v>
                </c:pt>
                <c:pt idx="30">
                  <c:v>27.191734453573922</c:v>
                </c:pt>
                <c:pt idx="31">
                  <c:v>25.933116103761794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FE7-89D0-E90B7A5E62A1}"/>
            </c:ext>
          </c:extLst>
        </c:ser>
        <c:ser>
          <c:idx val="2"/>
          <c:order val="2"/>
          <c:tx>
            <c:v>3. scenārijs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Chart!$D$6:$D$37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39.025836079010915</c:v>
                </c:pt>
                <c:pt idx="16">
                  <c:v>38.698568173291193</c:v>
                </c:pt>
                <c:pt idx="17">
                  <c:v>38.49148135157958</c:v>
                </c:pt>
                <c:pt idx="18">
                  <c:v>38.327904924558169</c:v>
                </c:pt>
                <c:pt idx="19">
                  <c:v>38.209885126728494</c:v>
                </c:pt>
                <c:pt idx="20">
                  <c:v>38.147677489574797</c:v>
                </c:pt>
                <c:pt idx="21">
                  <c:v>38.140128405977372</c:v>
                </c:pt>
                <c:pt idx="22">
                  <c:v>38.186119976396036</c:v>
                </c:pt>
                <c:pt idx="23">
                  <c:v>38.28456895150574</c:v>
                </c:pt>
                <c:pt idx="24">
                  <c:v>38.434425709128945</c:v>
                </c:pt>
                <c:pt idx="25">
                  <c:v>38.634673264315744</c:v>
                </c:pt>
                <c:pt idx="26">
                  <c:v>38.884326311463425</c:v>
                </c:pt>
                <c:pt idx="27">
                  <c:v>39.182430297405638</c:v>
                </c:pt>
                <c:pt idx="28">
                  <c:v>39.528060524439404</c:v>
                </c:pt>
                <c:pt idx="29">
                  <c:v>39.920321282293656</c:v>
                </c:pt>
                <c:pt idx="30">
                  <c:v>40.35834500807853</c:v>
                </c:pt>
                <c:pt idx="31">
                  <c:v>40.841291473287598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FE7-89D0-E90B7A5E62A1}"/>
            </c:ext>
          </c:extLst>
        </c:ser>
        <c:ser>
          <c:idx val="3"/>
          <c:order val="3"/>
          <c:tx>
            <c:v>4. scenārijs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Chart!$E$6:$E$37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38.969959160287523</c:v>
                </c:pt>
                <c:pt idx="16">
                  <c:v>38.708232030082712</c:v>
                </c:pt>
                <c:pt idx="17">
                  <c:v>38.622082364167987</c:v>
                </c:pt>
                <c:pt idx="18">
                  <c:v>38.678965819123576</c:v>
                </c:pt>
                <c:pt idx="19">
                  <c:v>38.801419576555666</c:v>
                </c:pt>
                <c:pt idx="20">
                  <c:v>39.103346163942781</c:v>
                </c:pt>
                <c:pt idx="21">
                  <c:v>39.585147855091208</c:v>
                </c:pt>
                <c:pt idx="22">
                  <c:v>40.249080661184486</c:v>
                </c:pt>
                <c:pt idx="23">
                  <c:v>41.020386206609658</c:v>
                </c:pt>
                <c:pt idx="24">
                  <c:v>41.901097742444968</c:v>
                </c:pt>
                <c:pt idx="25">
                  <c:v>42.831526188617048</c:v>
                </c:pt>
                <c:pt idx="26">
                  <c:v>43.807389761936705</c:v>
                </c:pt>
                <c:pt idx="27">
                  <c:v>44.806822640860709</c:v>
                </c:pt>
                <c:pt idx="28">
                  <c:v>45.806571871491499</c:v>
                </c:pt>
                <c:pt idx="29">
                  <c:v>46.800075362582504</c:v>
                </c:pt>
                <c:pt idx="30">
                  <c:v>47.775962861281791</c:v>
                </c:pt>
                <c:pt idx="31">
                  <c:v>48.773854272348537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A9-4FE7-89D0-E90B7A5E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21440"/>
        <c:axId val="103422976"/>
      </c:lineChart>
      <c:catAx>
        <c:axId val="10342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3422976"/>
        <c:crosses val="autoZero"/>
        <c:auto val="1"/>
        <c:lblAlgn val="ctr"/>
        <c:lblOffset val="100"/>
        <c:noMultiLvlLbl val="0"/>
      </c:catAx>
      <c:valAx>
        <c:axId val="10342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342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6'!$V$5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6'!$V$7:$V$37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0.58193807056261082</c:v>
                </c:pt>
                <c:pt idx="15">
                  <c:v>0.568503512601092</c:v>
                </c:pt>
                <c:pt idx="16">
                  <c:v>0.78532256104522213</c:v>
                </c:pt>
                <c:pt idx="17">
                  <c:v>1.1584883502226881</c:v>
                </c:pt>
                <c:pt idx="18">
                  <c:v>1.2059412590024587</c:v>
                </c:pt>
                <c:pt idx="19">
                  <c:v>1.1946255503047514</c:v>
                </c:pt>
                <c:pt idx="20">
                  <c:v>1.3319697753760962</c:v>
                </c:pt>
                <c:pt idx="21">
                  <c:v>1.4567567096959273</c:v>
                </c:pt>
                <c:pt idx="22">
                  <c:v>1.4454452153957986</c:v>
                </c:pt>
                <c:pt idx="23">
                  <c:v>1.4205595351025779</c:v>
                </c:pt>
                <c:pt idx="24">
                  <c:v>1.4166394767466286</c:v>
                </c:pt>
                <c:pt idx="25">
                  <c:v>1.4076353810215971</c:v>
                </c:pt>
                <c:pt idx="26">
                  <c:v>1.3740084668209904</c:v>
                </c:pt>
                <c:pt idx="27">
                  <c:v>1.3351522774149018</c:v>
                </c:pt>
                <c:pt idx="28">
                  <c:v>1.2967829114889893</c:v>
                </c:pt>
                <c:pt idx="29">
                  <c:v>1.2546621471683912</c:v>
                </c:pt>
                <c:pt idx="30">
                  <c:v>1.2055607103936308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6-4033-918F-FC6C48C994BE}"/>
            </c:ext>
          </c:extLst>
        </c:ser>
        <c:ser>
          <c:idx val="2"/>
          <c:order val="2"/>
          <c:tx>
            <c:strRef>
              <c:f>'Annex 2 Table 6'!$W$5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6'!$W$7:$W$37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-1.0135890461240336</c:v>
                </c:pt>
                <c:pt idx="16">
                  <c:v>-0.90996269380209549</c:v>
                </c:pt>
                <c:pt idx="17">
                  <c:v>-0.88351021101314164</c:v>
                </c:pt>
                <c:pt idx="18">
                  <c:v>-0.86298308991807793</c:v>
                </c:pt>
                <c:pt idx="19">
                  <c:v>-0.84283737632388855</c:v>
                </c:pt>
                <c:pt idx="20">
                  <c:v>-0.82161420459249068</c:v>
                </c:pt>
                <c:pt idx="21">
                  <c:v>-0.80301183319168856</c:v>
                </c:pt>
                <c:pt idx="22">
                  <c:v>-0.7865773657739491</c:v>
                </c:pt>
                <c:pt idx="23">
                  <c:v>-0.76888298361002416</c:v>
                </c:pt>
                <c:pt idx="24">
                  <c:v>-0.7496748710422213</c:v>
                </c:pt>
                <c:pt idx="25">
                  <c:v>-0.72954915611739868</c:v>
                </c:pt>
                <c:pt idx="26">
                  <c:v>-0.70843928289898384</c:v>
                </c:pt>
                <c:pt idx="27">
                  <c:v>-0.68581391260252511</c:v>
                </c:pt>
                <c:pt idx="28">
                  <c:v>-0.66163826871264497</c:v>
                </c:pt>
                <c:pt idx="29">
                  <c:v>-0.63601662196308428</c:v>
                </c:pt>
                <c:pt idx="30">
                  <c:v>-0.60894667667239288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6-4033-918F-FC6C48C994BE}"/>
            </c:ext>
          </c:extLst>
        </c:ser>
        <c:ser>
          <c:idx val="3"/>
          <c:order val="3"/>
          <c:tx>
            <c:strRef>
              <c:f>'Annex 2 Table 6'!$X$5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6'!$X$7:$X$37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-0.8718994647319771</c:v>
                </c:pt>
                <c:pt idx="16">
                  <c:v>-0.85363555662485202</c:v>
                </c:pt>
                <c:pt idx="17">
                  <c:v>-0.83917477227465664</c:v>
                </c:pt>
                <c:pt idx="18">
                  <c:v>-0.83225372173108403</c:v>
                </c:pt>
                <c:pt idx="19">
                  <c:v>-0.81524448602757071</c:v>
                </c:pt>
                <c:pt idx="20">
                  <c:v>-0.79708840744047593</c:v>
                </c:pt>
                <c:pt idx="21">
                  <c:v>-0.78137378978233163</c:v>
                </c:pt>
                <c:pt idx="22">
                  <c:v>-0.76768061224184214</c:v>
                </c:pt>
                <c:pt idx="23">
                  <c:v>-0.75267159540137896</c:v>
                </c:pt>
                <c:pt idx="24">
                  <c:v>-0.73608559845535315</c:v>
                </c:pt>
                <c:pt idx="25">
                  <c:v>-0.71849538102471067</c:v>
                </c:pt>
                <c:pt idx="26">
                  <c:v>-0.69982603933790188</c:v>
                </c:pt>
                <c:pt idx="27">
                  <c:v>-0.67954122437750186</c:v>
                </c:pt>
                <c:pt idx="28">
                  <c:v>-0.65759155147281223</c:v>
                </c:pt>
                <c:pt idx="29">
                  <c:v>-0.6340656507300686</c:v>
                </c:pt>
                <c:pt idx="30">
                  <c:v>-0.60894667667239288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6-4033-918F-FC6C48C9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182144"/>
        <c:axId val="216208512"/>
      </c:barChart>
      <c:lineChart>
        <c:grouping val="standard"/>
        <c:varyColors val="0"/>
        <c:ser>
          <c:idx val="0"/>
          <c:order val="0"/>
          <c:tx>
            <c:strRef>
              <c:f>'Annex 2 Table 6'!$U$5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6'!$A$7:$A$37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6'!$U$7:$U$37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-1.3565864555925464</c:v>
                </c:pt>
                <c:pt idx="15">
                  <c:v>-1.3169849982549187</c:v>
                </c:pt>
                <c:pt idx="16">
                  <c:v>-0.97827568938172538</c:v>
                </c:pt>
                <c:pt idx="17">
                  <c:v>-0.56419663306511014</c:v>
                </c:pt>
                <c:pt idx="18">
                  <c:v>-0.48929555264670321</c:v>
                </c:pt>
                <c:pt idx="19">
                  <c:v>-0.4634563120467079</c:v>
                </c:pt>
                <c:pt idx="20">
                  <c:v>-0.28673283665687044</c:v>
                </c:pt>
                <c:pt idx="21">
                  <c:v>-0.12762891327809289</c:v>
                </c:pt>
                <c:pt idx="22">
                  <c:v>-0.10881276261999262</c:v>
                </c:pt>
                <c:pt idx="23">
                  <c:v>-0.10099504390882519</c:v>
                </c:pt>
                <c:pt idx="24">
                  <c:v>-6.9120992750945853E-2</c:v>
                </c:pt>
                <c:pt idx="25">
                  <c:v>-4.0409156120512213E-2</c:v>
                </c:pt>
                <c:pt idx="26">
                  <c:v>-3.4256855415895293E-2</c:v>
                </c:pt>
                <c:pt idx="27">
                  <c:v>-3.020285956512514E-2</c:v>
                </c:pt>
                <c:pt idx="28">
                  <c:v>-2.2446908696467927E-2</c:v>
                </c:pt>
                <c:pt idx="29">
                  <c:v>-1.5420125524761685E-2</c:v>
                </c:pt>
                <c:pt idx="30">
                  <c:v>-1.2332642951154993E-2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6-4033-918F-FC6C48C9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82144"/>
        <c:axId val="216208512"/>
      </c:lineChart>
      <c:catAx>
        <c:axId val="21618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6208512"/>
        <c:crosses val="autoZero"/>
        <c:auto val="1"/>
        <c:lblAlgn val="ctr"/>
        <c:lblOffset val="100"/>
        <c:noMultiLvlLbl val="0"/>
      </c:catAx>
      <c:valAx>
        <c:axId val="216208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6182144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6'!$V$4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6'!$V$7:$V$37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0.58193807056261082</c:v>
                </c:pt>
                <c:pt idx="15">
                  <c:v>0.568503512601092</c:v>
                </c:pt>
                <c:pt idx="16">
                  <c:v>0.78532256104522213</c:v>
                </c:pt>
                <c:pt idx="17">
                  <c:v>1.1584883502226881</c:v>
                </c:pt>
                <c:pt idx="18">
                  <c:v>1.2059412590024587</c:v>
                </c:pt>
                <c:pt idx="19">
                  <c:v>1.1946255503047514</c:v>
                </c:pt>
                <c:pt idx="20">
                  <c:v>1.3319697753760962</c:v>
                </c:pt>
                <c:pt idx="21">
                  <c:v>1.4567567096959273</c:v>
                </c:pt>
                <c:pt idx="22">
                  <c:v>1.4454452153957986</c:v>
                </c:pt>
                <c:pt idx="23">
                  <c:v>1.4205595351025779</c:v>
                </c:pt>
                <c:pt idx="24">
                  <c:v>1.4166394767466286</c:v>
                </c:pt>
                <c:pt idx="25">
                  <c:v>1.4076353810215971</c:v>
                </c:pt>
                <c:pt idx="26">
                  <c:v>1.3740084668209904</c:v>
                </c:pt>
                <c:pt idx="27">
                  <c:v>1.3351522774149018</c:v>
                </c:pt>
                <c:pt idx="28">
                  <c:v>1.2967829114889893</c:v>
                </c:pt>
                <c:pt idx="29">
                  <c:v>1.2546621471683912</c:v>
                </c:pt>
                <c:pt idx="30">
                  <c:v>1.2055607103936308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C-4C5F-9631-06C574017D76}"/>
            </c:ext>
          </c:extLst>
        </c:ser>
        <c:ser>
          <c:idx val="2"/>
          <c:order val="2"/>
          <c:tx>
            <c:strRef>
              <c:f>'Annex 2 Table 6'!$W$4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6'!$W$7:$W$37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-1.0135890461240336</c:v>
                </c:pt>
                <c:pt idx="16">
                  <c:v>-0.90996269380209549</c:v>
                </c:pt>
                <c:pt idx="17">
                  <c:v>-0.88351021101314164</c:v>
                </c:pt>
                <c:pt idx="18">
                  <c:v>-0.86298308991807793</c:v>
                </c:pt>
                <c:pt idx="19">
                  <c:v>-0.84283737632388855</c:v>
                </c:pt>
                <c:pt idx="20">
                  <c:v>-0.82161420459249068</c:v>
                </c:pt>
                <c:pt idx="21">
                  <c:v>-0.80301183319168856</c:v>
                </c:pt>
                <c:pt idx="22">
                  <c:v>-0.7865773657739491</c:v>
                </c:pt>
                <c:pt idx="23">
                  <c:v>-0.76888298361002416</c:v>
                </c:pt>
                <c:pt idx="24">
                  <c:v>-0.7496748710422213</c:v>
                </c:pt>
                <c:pt idx="25">
                  <c:v>-0.72954915611739868</c:v>
                </c:pt>
                <c:pt idx="26">
                  <c:v>-0.70843928289898384</c:v>
                </c:pt>
                <c:pt idx="27">
                  <c:v>-0.68581391260252511</c:v>
                </c:pt>
                <c:pt idx="28">
                  <c:v>-0.66163826871264497</c:v>
                </c:pt>
                <c:pt idx="29">
                  <c:v>-0.63601662196308428</c:v>
                </c:pt>
                <c:pt idx="30">
                  <c:v>-0.60894667667239288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7C-4C5F-9631-06C574017D76}"/>
            </c:ext>
          </c:extLst>
        </c:ser>
        <c:ser>
          <c:idx val="3"/>
          <c:order val="3"/>
          <c:tx>
            <c:strRef>
              <c:f>'Annex 2 Table 6'!$X$4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6'!$X$7:$X$37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-0.8718994647319771</c:v>
                </c:pt>
                <c:pt idx="16">
                  <c:v>-0.85363555662485202</c:v>
                </c:pt>
                <c:pt idx="17">
                  <c:v>-0.83917477227465664</c:v>
                </c:pt>
                <c:pt idx="18">
                  <c:v>-0.83225372173108403</c:v>
                </c:pt>
                <c:pt idx="19">
                  <c:v>-0.81524448602757071</c:v>
                </c:pt>
                <c:pt idx="20">
                  <c:v>-0.79708840744047593</c:v>
                </c:pt>
                <c:pt idx="21">
                  <c:v>-0.78137378978233163</c:v>
                </c:pt>
                <c:pt idx="22">
                  <c:v>-0.76768061224184214</c:v>
                </c:pt>
                <c:pt idx="23">
                  <c:v>-0.75267159540137896</c:v>
                </c:pt>
                <c:pt idx="24">
                  <c:v>-0.73608559845535315</c:v>
                </c:pt>
                <c:pt idx="25">
                  <c:v>-0.71849538102471067</c:v>
                </c:pt>
                <c:pt idx="26">
                  <c:v>-0.69982603933790188</c:v>
                </c:pt>
                <c:pt idx="27">
                  <c:v>-0.67954122437750186</c:v>
                </c:pt>
                <c:pt idx="28">
                  <c:v>-0.65759155147281223</c:v>
                </c:pt>
                <c:pt idx="29">
                  <c:v>-0.6340656507300686</c:v>
                </c:pt>
                <c:pt idx="30">
                  <c:v>-0.60894667667239288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7C-4C5F-9631-06C57401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796032"/>
        <c:axId val="218797568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6'!$A$7:$A$37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6'!$U$7:$U$37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-1.3565864555925464</c:v>
                </c:pt>
                <c:pt idx="15">
                  <c:v>-1.3169849982549187</c:v>
                </c:pt>
                <c:pt idx="16">
                  <c:v>-0.97827568938172538</c:v>
                </c:pt>
                <c:pt idx="17">
                  <c:v>-0.56419663306511014</c:v>
                </c:pt>
                <c:pt idx="18">
                  <c:v>-0.48929555264670321</c:v>
                </c:pt>
                <c:pt idx="19">
                  <c:v>-0.4634563120467079</c:v>
                </c:pt>
                <c:pt idx="20">
                  <c:v>-0.28673283665687044</c:v>
                </c:pt>
                <c:pt idx="21">
                  <c:v>-0.12762891327809289</c:v>
                </c:pt>
                <c:pt idx="22">
                  <c:v>-0.10881276261999262</c:v>
                </c:pt>
                <c:pt idx="23">
                  <c:v>-0.10099504390882519</c:v>
                </c:pt>
                <c:pt idx="24">
                  <c:v>-6.9120992750945853E-2</c:v>
                </c:pt>
                <c:pt idx="25">
                  <c:v>-4.0409156120512213E-2</c:v>
                </c:pt>
                <c:pt idx="26">
                  <c:v>-3.4256855415895293E-2</c:v>
                </c:pt>
                <c:pt idx="27">
                  <c:v>-3.020285956512514E-2</c:v>
                </c:pt>
                <c:pt idx="28">
                  <c:v>-2.2446908696467927E-2</c:v>
                </c:pt>
                <c:pt idx="29">
                  <c:v>-1.5420125524761685E-2</c:v>
                </c:pt>
                <c:pt idx="30">
                  <c:v>-1.2332642951154993E-2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7C-4C5F-9631-06C57401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96032"/>
        <c:axId val="218797568"/>
      </c:lineChart>
      <c:catAx>
        <c:axId val="21879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8797568"/>
        <c:crosses val="autoZero"/>
        <c:auto val="1"/>
        <c:lblAlgn val="ctr"/>
        <c:lblOffset val="100"/>
        <c:noMultiLvlLbl val="0"/>
      </c:catAx>
      <c:valAx>
        <c:axId val="21879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8796032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7'!$V$5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7'!$V$7:$V$37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0.58109478902698497</c:v>
                </c:pt>
                <c:pt idx="15">
                  <c:v>0.56863951369215415</c:v>
                </c:pt>
                <c:pt idx="16">
                  <c:v>0.78801863774969672</c:v>
                </c:pt>
                <c:pt idx="17">
                  <c:v>1.1693264526877398</c:v>
                </c:pt>
                <c:pt idx="18">
                  <c:v>1.2252238865992038</c:v>
                </c:pt>
                <c:pt idx="19">
                  <c:v>1.2258578576126167</c:v>
                </c:pt>
                <c:pt idx="20">
                  <c:v>1.3852437494663168</c:v>
                </c:pt>
                <c:pt idx="21">
                  <c:v>1.5409492057413421</c:v>
                </c:pt>
                <c:pt idx="22">
                  <c:v>1.5578236296390056</c:v>
                </c:pt>
                <c:pt idx="23">
                  <c:v>1.5627379659723324</c:v>
                </c:pt>
                <c:pt idx="24">
                  <c:v>1.5914871406136979</c:v>
                </c:pt>
                <c:pt idx="25">
                  <c:v>1.6157272027208949</c:v>
                </c:pt>
                <c:pt idx="26">
                  <c:v>1.6116177254730071</c:v>
                </c:pt>
                <c:pt idx="27">
                  <c:v>1.5999518698759296</c:v>
                </c:pt>
                <c:pt idx="28">
                  <c:v>1.5873749345445785</c:v>
                </c:pt>
                <c:pt idx="29">
                  <c:v>1.5685488794390858</c:v>
                </c:pt>
                <c:pt idx="30">
                  <c:v>1.5406851874595502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B-490C-8ED1-B753694B9C77}"/>
            </c:ext>
          </c:extLst>
        </c:ser>
        <c:ser>
          <c:idx val="2"/>
          <c:order val="2"/>
          <c:tx>
            <c:strRef>
              <c:f>'Annex 2 Table 7'!$W$5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7'!$W$7:$W$37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-1.0999840195991872</c:v>
                </c:pt>
                <c:pt idx="16">
                  <c:v>-0.95300134994800756</c:v>
                </c:pt>
                <c:pt idx="17">
                  <c:v>-0.84653370475291434</c:v>
                </c:pt>
                <c:pt idx="18">
                  <c:v>-0.82040013979430726</c:v>
                </c:pt>
                <c:pt idx="19">
                  <c:v>-0.69503673453031334</c:v>
                </c:pt>
                <c:pt idx="20">
                  <c:v>-0.57316118881040712</c:v>
                </c:pt>
                <c:pt idx="21">
                  <c:v>-0.45624614895192872</c:v>
                </c:pt>
                <c:pt idx="22">
                  <c:v>-0.40706366021895424</c:v>
                </c:pt>
                <c:pt idx="23">
                  <c:v>-0.35769759038578786</c:v>
                </c:pt>
                <c:pt idx="24">
                  <c:v>-0.35723654367132912</c:v>
                </c:pt>
                <c:pt idx="25">
                  <c:v>-0.35957405329642772</c:v>
                </c:pt>
                <c:pt idx="26">
                  <c:v>-0.37759005468635282</c:v>
                </c:pt>
                <c:pt idx="27">
                  <c:v>-0.41041427590879681</c:v>
                </c:pt>
                <c:pt idx="28">
                  <c:v>-0.44433194784028623</c:v>
                </c:pt>
                <c:pt idx="29">
                  <c:v>-0.48195785380983147</c:v>
                </c:pt>
                <c:pt idx="30">
                  <c:v>-0.4887240874037096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B-490C-8ED1-B753694B9C77}"/>
            </c:ext>
          </c:extLst>
        </c:ser>
        <c:ser>
          <c:idx val="3"/>
          <c:order val="3"/>
          <c:tx>
            <c:strRef>
              <c:f>'Annex 2 Table 7'!$X$5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7'!$X$7:$X$37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-0.7241653738986662</c:v>
                </c:pt>
                <c:pt idx="16">
                  <c:v>-0.70237436176601931</c:v>
                </c:pt>
                <c:pt idx="17">
                  <c:v>-0.68598137508497781</c:v>
                </c:pt>
                <c:pt idx="18">
                  <c:v>-0.67644896098471208</c:v>
                </c:pt>
                <c:pt idx="19">
                  <c:v>-0.66924659953393051</c:v>
                </c:pt>
                <c:pt idx="20">
                  <c:v>-0.66317524892317203</c:v>
                </c:pt>
                <c:pt idx="21">
                  <c:v>-0.66122630511364511</c:v>
                </c:pt>
                <c:pt idx="22">
                  <c:v>-0.66189212017342947</c:v>
                </c:pt>
                <c:pt idx="23">
                  <c:v>-0.66240291883733926</c:v>
                </c:pt>
                <c:pt idx="24">
                  <c:v>-0.66154912865930526</c:v>
                </c:pt>
                <c:pt idx="25">
                  <c:v>-0.65976888492724139</c:v>
                </c:pt>
                <c:pt idx="26">
                  <c:v>-0.65667836959055481</c:v>
                </c:pt>
                <c:pt idx="27">
                  <c:v>-0.65145123653199744</c:v>
                </c:pt>
                <c:pt idx="28">
                  <c:v>-0.64395934692116663</c:v>
                </c:pt>
                <c:pt idx="29">
                  <c:v>-0.63415507876000732</c:v>
                </c:pt>
                <c:pt idx="30">
                  <c:v>-0.62257843449164385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B-490C-8ED1-B753694B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776320"/>
        <c:axId val="218777856"/>
      </c:barChart>
      <c:lineChart>
        <c:grouping val="standard"/>
        <c:varyColors val="0"/>
        <c:ser>
          <c:idx val="0"/>
          <c:order val="0"/>
          <c:tx>
            <c:strRef>
              <c:f>'Annex 2 Table 7'!$U$5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7'!$A$7:$A$37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7'!$U$7:$U$37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-1.4117044216848549</c:v>
                </c:pt>
                <c:pt idx="15">
                  <c:v>-1.2555098798056994</c:v>
                </c:pt>
                <c:pt idx="16">
                  <c:v>-0.86735707396433015</c:v>
                </c:pt>
                <c:pt idx="17">
                  <c:v>-0.36318862715015232</c:v>
                </c:pt>
                <c:pt idx="18">
                  <c:v>-0.27162521417981556</c:v>
                </c:pt>
                <c:pt idx="19">
                  <c:v>-0.13842547645162717</c:v>
                </c:pt>
                <c:pt idx="20">
                  <c:v>0.14890731173273763</c:v>
                </c:pt>
                <c:pt idx="21">
                  <c:v>0.42347675167576826</c:v>
                </c:pt>
                <c:pt idx="22">
                  <c:v>0.48886784924662174</c:v>
                </c:pt>
                <c:pt idx="23">
                  <c:v>0.54263745674920516</c:v>
                </c:pt>
                <c:pt idx="24">
                  <c:v>0.57270146828306345</c:v>
                </c:pt>
                <c:pt idx="25">
                  <c:v>0.5963842644972257</c:v>
                </c:pt>
                <c:pt idx="26">
                  <c:v>0.5773493011960994</c:v>
                </c:pt>
                <c:pt idx="27">
                  <c:v>0.53808635743513544</c:v>
                </c:pt>
                <c:pt idx="28">
                  <c:v>0.49908363978312553</c:v>
                </c:pt>
                <c:pt idx="29">
                  <c:v>0.45243594686924704</c:v>
                </c:pt>
                <c:pt idx="30">
                  <c:v>0.4293826655641968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9B-490C-8ED1-B753694B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6320"/>
        <c:axId val="218777856"/>
      </c:lineChart>
      <c:catAx>
        <c:axId val="21877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8777856"/>
        <c:crosses val="autoZero"/>
        <c:auto val="1"/>
        <c:lblAlgn val="ctr"/>
        <c:lblOffset val="100"/>
        <c:noMultiLvlLbl val="0"/>
      </c:catAx>
      <c:valAx>
        <c:axId val="218777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8776320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7'!$V$4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7'!$V$7:$V$37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0.58109478902698497</c:v>
                </c:pt>
                <c:pt idx="15">
                  <c:v>0.56863951369215415</c:v>
                </c:pt>
                <c:pt idx="16">
                  <c:v>0.78801863774969672</c:v>
                </c:pt>
                <c:pt idx="17">
                  <c:v>1.1693264526877398</c:v>
                </c:pt>
                <c:pt idx="18">
                  <c:v>1.2252238865992038</c:v>
                </c:pt>
                <c:pt idx="19">
                  <c:v>1.2258578576126167</c:v>
                </c:pt>
                <c:pt idx="20">
                  <c:v>1.3852437494663168</c:v>
                </c:pt>
                <c:pt idx="21">
                  <c:v>1.5409492057413421</c:v>
                </c:pt>
                <c:pt idx="22">
                  <c:v>1.5578236296390056</c:v>
                </c:pt>
                <c:pt idx="23">
                  <c:v>1.5627379659723324</c:v>
                </c:pt>
                <c:pt idx="24">
                  <c:v>1.5914871406136979</c:v>
                </c:pt>
                <c:pt idx="25">
                  <c:v>1.6157272027208949</c:v>
                </c:pt>
                <c:pt idx="26">
                  <c:v>1.6116177254730071</c:v>
                </c:pt>
                <c:pt idx="27">
                  <c:v>1.5999518698759296</c:v>
                </c:pt>
                <c:pt idx="28">
                  <c:v>1.5873749345445785</c:v>
                </c:pt>
                <c:pt idx="29">
                  <c:v>1.5685488794390858</c:v>
                </c:pt>
                <c:pt idx="30">
                  <c:v>1.5406851874595502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6-410F-91B5-E96C0B8E13A1}"/>
            </c:ext>
          </c:extLst>
        </c:ser>
        <c:ser>
          <c:idx val="2"/>
          <c:order val="2"/>
          <c:tx>
            <c:strRef>
              <c:f>'Annex 2 Table 7'!$W$4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7'!$W$7:$W$37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-1.0999840195991872</c:v>
                </c:pt>
                <c:pt idx="16">
                  <c:v>-0.95300134994800756</c:v>
                </c:pt>
                <c:pt idx="17">
                  <c:v>-0.84653370475291434</c:v>
                </c:pt>
                <c:pt idx="18">
                  <c:v>-0.82040013979430726</c:v>
                </c:pt>
                <c:pt idx="19">
                  <c:v>-0.69503673453031334</c:v>
                </c:pt>
                <c:pt idx="20">
                  <c:v>-0.57316118881040712</c:v>
                </c:pt>
                <c:pt idx="21">
                  <c:v>-0.45624614895192872</c:v>
                </c:pt>
                <c:pt idx="22">
                  <c:v>-0.40706366021895424</c:v>
                </c:pt>
                <c:pt idx="23">
                  <c:v>-0.35769759038578786</c:v>
                </c:pt>
                <c:pt idx="24">
                  <c:v>-0.35723654367132912</c:v>
                </c:pt>
                <c:pt idx="25">
                  <c:v>-0.35957405329642772</c:v>
                </c:pt>
                <c:pt idx="26">
                  <c:v>-0.37759005468635282</c:v>
                </c:pt>
                <c:pt idx="27">
                  <c:v>-0.41041427590879681</c:v>
                </c:pt>
                <c:pt idx="28">
                  <c:v>-0.44433194784028623</c:v>
                </c:pt>
                <c:pt idx="29">
                  <c:v>-0.48195785380983147</c:v>
                </c:pt>
                <c:pt idx="30">
                  <c:v>-0.4887240874037096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6-410F-91B5-E96C0B8E13A1}"/>
            </c:ext>
          </c:extLst>
        </c:ser>
        <c:ser>
          <c:idx val="3"/>
          <c:order val="3"/>
          <c:tx>
            <c:strRef>
              <c:f>'Annex 2 Table 7'!$X$4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7'!$X$7:$X$37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-0.7241653738986662</c:v>
                </c:pt>
                <c:pt idx="16">
                  <c:v>-0.70237436176601931</c:v>
                </c:pt>
                <c:pt idx="17">
                  <c:v>-0.68598137508497781</c:v>
                </c:pt>
                <c:pt idx="18">
                  <c:v>-0.67644896098471208</c:v>
                </c:pt>
                <c:pt idx="19">
                  <c:v>-0.66924659953393051</c:v>
                </c:pt>
                <c:pt idx="20">
                  <c:v>-0.66317524892317203</c:v>
                </c:pt>
                <c:pt idx="21">
                  <c:v>-0.66122630511364511</c:v>
                </c:pt>
                <c:pt idx="22">
                  <c:v>-0.66189212017342947</c:v>
                </c:pt>
                <c:pt idx="23">
                  <c:v>-0.66240291883733926</c:v>
                </c:pt>
                <c:pt idx="24">
                  <c:v>-0.66154912865930526</c:v>
                </c:pt>
                <c:pt idx="25">
                  <c:v>-0.65976888492724139</c:v>
                </c:pt>
                <c:pt idx="26">
                  <c:v>-0.65667836959055481</c:v>
                </c:pt>
                <c:pt idx="27">
                  <c:v>-0.65145123653199744</c:v>
                </c:pt>
                <c:pt idx="28">
                  <c:v>-0.64395934692116663</c:v>
                </c:pt>
                <c:pt idx="29">
                  <c:v>-0.63415507876000732</c:v>
                </c:pt>
                <c:pt idx="30">
                  <c:v>-0.62257843449164385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6-410F-91B5-E96C0B8E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92832"/>
        <c:axId val="216394368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7'!$A$7:$A$37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7'!$U$7:$U$37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-1.4117044216848549</c:v>
                </c:pt>
                <c:pt idx="15">
                  <c:v>-1.2555098798056994</c:v>
                </c:pt>
                <c:pt idx="16">
                  <c:v>-0.86735707396433015</c:v>
                </c:pt>
                <c:pt idx="17">
                  <c:v>-0.36318862715015232</c:v>
                </c:pt>
                <c:pt idx="18">
                  <c:v>-0.27162521417981556</c:v>
                </c:pt>
                <c:pt idx="19">
                  <c:v>-0.13842547645162717</c:v>
                </c:pt>
                <c:pt idx="20">
                  <c:v>0.14890731173273763</c:v>
                </c:pt>
                <c:pt idx="21">
                  <c:v>0.42347675167576826</c:v>
                </c:pt>
                <c:pt idx="22">
                  <c:v>0.48886784924662174</c:v>
                </c:pt>
                <c:pt idx="23">
                  <c:v>0.54263745674920516</c:v>
                </c:pt>
                <c:pt idx="24">
                  <c:v>0.57270146828306345</c:v>
                </c:pt>
                <c:pt idx="25">
                  <c:v>0.5963842644972257</c:v>
                </c:pt>
                <c:pt idx="26">
                  <c:v>0.5773493011960994</c:v>
                </c:pt>
                <c:pt idx="27">
                  <c:v>0.53808635743513544</c:v>
                </c:pt>
                <c:pt idx="28">
                  <c:v>0.49908363978312553</c:v>
                </c:pt>
                <c:pt idx="29">
                  <c:v>0.45243594686924704</c:v>
                </c:pt>
                <c:pt idx="30">
                  <c:v>0.4293826655641968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76-410F-91B5-E96C0B8E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92832"/>
        <c:axId val="216394368"/>
      </c:lineChart>
      <c:catAx>
        <c:axId val="21639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6394368"/>
        <c:crosses val="autoZero"/>
        <c:auto val="1"/>
        <c:lblAlgn val="ctr"/>
        <c:lblOffset val="100"/>
        <c:noMultiLvlLbl val="0"/>
      </c:catAx>
      <c:valAx>
        <c:axId val="216394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6392832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8'!$V$5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8'!$V$7:$V$37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0.58193807056261082</c:v>
                </c:pt>
                <c:pt idx="15">
                  <c:v>0.57409997863327078</c:v>
                </c:pt>
                <c:pt idx="16">
                  <c:v>0.80372919972145274</c:v>
                </c:pt>
                <c:pt idx="17">
                  <c:v>1.2059612399521671</c:v>
                </c:pt>
                <c:pt idx="18">
                  <c:v>1.2813933388562195</c:v>
                </c:pt>
                <c:pt idx="19">
                  <c:v>1.3003190240404745</c:v>
                </c:pt>
                <c:pt idx="20">
                  <c:v>1.4905546837030588</c:v>
                </c:pt>
                <c:pt idx="21">
                  <c:v>1.6819740145430448</c:v>
                </c:pt>
                <c:pt idx="22">
                  <c:v>1.7278888524933396</c:v>
                </c:pt>
                <c:pt idx="23">
                  <c:v>1.7643153103656757</c:v>
                </c:pt>
                <c:pt idx="24">
                  <c:v>1.8345570057598009</c:v>
                </c:pt>
                <c:pt idx="25">
                  <c:v>1.9076456541137201</c:v>
                </c:pt>
                <c:pt idx="26">
                  <c:v>1.9559265868422704</c:v>
                </c:pt>
                <c:pt idx="27">
                  <c:v>2.0041870631812966</c:v>
                </c:pt>
                <c:pt idx="28">
                  <c:v>2.0610934103648217</c:v>
                </c:pt>
                <c:pt idx="29">
                  <c:v>2.1206508251740912</c:v>
                </c:pt>
                <c:pt idx="30">
                  <c:v>2.1770687699147095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8-4869-AF64-E259635ADFB4}"/>
            </c:ext>
          </c:extLst>
        </c:ser>
        <c:ser>
          <c:idx val="2"/>
          <c:order val="2"/>
          <c:tx>
            <c:strRef>
              <c:f>'Annex 2 Table 8'!$W$5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8'!$W$7:$W$37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-1.0235670261039072</c:v>
                </c:pt>
                <c:pt idx="16">
                  <c:v>-0.93129068734830422</c:v>
                </c:pt>
                <c:pt idx="17">
                  <c:v>-0.91971496250178009</c:v>
                </c:pt>
                <c:pt idx="18">
                  <c:v>-0.91697731934414906</c:v>
                </c:pt>
                <c:pt idx="19">
                  <c:v>-0.91740669227000216</c:v>
                </c:pt>
                <c:pt idx="20">
                  <c:v>-0.91943595379745302</c:v>
                </c:pt>
                <c:pt idx="21">
                  <c:v>-0.92715896059330183</c:v>
                </c:pt>
                <c:pt idx="22">
                  <c:v>-0.9402765649421192</c:v>
                </c:pt>
                <c:pt idx="23">
                  <c:v>-0.95494203962725899</c:v>
                </c:pt>
                <c:pt idx="24">
                  <c:v>-0.97083365901327645</c:v>
                </c:pt>
                <c:pt idx="25">
                  <c:v>-0.98869444168108389</c:v>
                </c:pt>
                <c:pt idx="26">
                  <c:v>-1.0084764847130463</c:v>
                </c:pt>
                <c:pt idx="27">
                  <c:v>-1.0294701171082976</c:v>
                </c:pt>
                <c:pt idx="28">
                  <c:v>-1.0516010533505562</c:v>
                </c:pt>
                <c:pt idx="29">
                  <c:v>-1.0750058708907804</c:v>
                </c:pt>
                <c:pt idx="30">
                  <c:v>-1.0996698721990972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8-4869-AF64-E259635ADFB4}"/>
            </c:ext>
          </c:extLst>
        </c:ser>
        <c:ser>
          <c:idx val="3"/>
          <c:order val="3"/>
          <c:tx>
            <c:strRef>
              <c:f>'Annex 2 Table 8'!$X$5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8'!$X$7:$X$37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-0.88048262319923398</c:v>
                </c:pt>
                <c:pt idx="16">
                  <c:v>-0.87364333690696194</c:v>
                </c:pt>
                <c:pt idx="17">
                  <c:v>-0.87356273260269734</c:v>
                </c:pt>
                <c:pt idx="18">
                  <c:v>-0.88432530797284403</c:v>
                </c:pt>
                <c:pt idx="19">
                  <c:v>-0.8873725446064008</c:v>
                </c:pt>
                <c:pt idx="20">
                  <c:v>-0.89199010443036486</c:v>
                </c:pt>
                <c:pt idx="21">
                  <c:v>-0.9021756353078535</c:v>
                </c:pt>
                <c:pt idx="22">
                  <c:v>-0.91768733815672276</c:v>
                </c:pt>
                <c:pt idx="23">
                  <c:v>-0.93480771951463582</c:v>
                </c:pt>
                <c:pt idx="24">
                  <c:v>-0.95323546579853413</c:v>
                </c:pt>
                <c:pt idx="25">
                  <c:v>-0.97371422286773412</c:v>
                </c:pt>
                <c:pt idx="26">
                  <c:v>-0.99621537243689973</c:v>
                </c:pt>
                <c:pt idx="27">
                  <c:v>-1.0200542318908434</c:v>
                </c:pt>
                <c:pt idx="28">
                  <c:v>-1.0451692426266994</c:v>
                </c:pt>
                <c:pt idx="29">
                  <c:v>-1.0717083068696427</c:v>
                </c:pt>
                <c:pt idx="30">
                  <c:v>-1.0996698721990972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8-4869-AF64-E259635A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163072"/>
        <c:axId val="218164608"/>
      </c:barChart>
      <c:lineChart>
        <c:grouping val="standard"/>
        <c:varyColors val="0"/>
        <c:ser>
          <c:idx val="0"/>
          <c:order val="0"/>
          <c:tx>
            <c:strRef>
              <c:f>'Annex 2 Table 8'!$U$5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8'!$A$7:$A$37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8'!$U$7:$U$37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-1.3565864555925464</c:v>
                </c:pt>
                <c:pt idx="15">
                  <c:v>-1.3299496706698704</c:v>
                </c:pt>
                <c:pt idx="16">
                  <c:v>-1.0012048245338134</c:v>
                </c:pt>
                <c:pt idx="17">
                  <c:v>-0.58731645515231035</c:v>
                </c:pt>
                <c:pt idx="18">
                  <c:v>-0.51990928846077356</c:v>
                </c:pt>
                <c:pt idx="19">
                  <c:v>-0.50446021283592846</c:v>
                </c:pt>
                <c:pt idx="20">
                  <c:v>-0.32087137452475911</c:v>
                </c:pt>
                <c:pt idx="21">
                  <c:v>-0.14736058135811048</c:v>
                </c:pt>
                <c:pt idx="22">
                  <c:v>-0.1300750506055024</c:v>
                </c:pt>
                <c:pt idx="23">
                  <c:v>-0.12543444877621912</c:v>
                </c:pt>
                <c:pt idx="24">
                  <c:v>-8.9512119052009731E-2</c:v>
                </c:pt>
                <c:pt idx="25">
                  <c:v>-5.4763010435097903E-2</c:v>
                </c:pt>
                <c:pt idx="26">
                  <c:v>-4.8765270307675634E-2</c:v>
                </c:pt>
                <c:pt idx="27">
                  <c:v>-4.5337285817844464E-2</c:v>
                </c:pt>
                <c:pt idx="28">
                  <c:v>-3.5676885612433873E-2</c:v>
                </c:pt>
                <c:pt idx="29">
                  <c:v>-2.6063352586331856E-2</c:v>
                </c:pt>
                <c:pt idx="30">
                  <c:v>-2.2270974483484807E-2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D8-4869-AF64-E259635A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63072"/>
        <c:axId val="218164608"/>
      </c:lineChart>
      <c:catAx>
        <c:axId val="21816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8164608"/>
        <c:crosses val="autoZero"/>
        <c:auto val="1"/>
        <c:lblAlgn val="ctr"/>
        <c:lblOffset val="100"/>
        <c:noMultiLvlLbl val="0"/>
      </c:catAx>
      <c:valAx>
        <c:axId val="218164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8163072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8'!$V$4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8'!$V$7:$V$37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0.58193807056261082</c:v>
                </c:pt>
                <c:pt idx="15">
                  <c:v>0.57409997863327078</c:v>
                </c:pt>
                <c:pt idx="16">
                  <c:v>0.80372919972145274</c:v>
                </c:pt>
                <c:pt idx="17">
                  <c:v>1.2059612399521671</c:v>
                </c:pt>
                <c:pt idx="18">
                  <c:v>1.2813933388562195</c:v>
                </c:pt>
                <c:pt idx="19">
                  <c:v>1.3003190240404745</c:v>
                </c:pt>
                <c:pt idx="20">
                  <c:v>1.4905546837030588</c:v>
                </c:pt>
                <c:pt idx="21">
                  <c:v>1.6819740145430448</c:v>
                </c:pt>
                <c:pt idx="22">
                  <c:v>1.7278888524933396</c:v>
                </c:pt>
                <c:pt idx="23">
                  <c:v>1.7643153103656757</c:v>
                </c:pt>
                <c:pt idx="24">
                  <c:v>1.8345570057598009</c:v>
                </c:pt>
                <c:pt idx="25">
                  <c:v>1.9076456541137201</c:v>
                </c:pt>
                <c:pt idx="26">
                  <c:v>1.9559265868422704</c:v>
                </c:pt>
                <c:pt idx="27">
                  <c:v>2.0041870631812966</c:v>
                </c:pt>
                <c:pt idx="28">
                  <c:v>2.0610934103648217</c:v>
                </c:pt>
                <c:pt idx="29">
                  <c:v>2.1206508251740912</c:v>
                </c:pt>
                <c:pt idx="30">
                  <c:v>2.1770687699147095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6-4C8E-91C9-4F0568B015A1}"/>
            </c:ext>
          </c:extLst>
        </c:ser>
        <c:ser>
          <c:idx val="2"/>
          <c:order val="2"/>
          <c:tx>
            <c:strRef>
              <c:f>'Annex 2 Table 8'!$W$4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8'!$W$7:$W$37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-1.0235670261039072</c:v>
                </c:pt>
                <c:pt idx="16">
                  <c:v>-0.93129068734830422</c:v>
                </c:pt>
                <c:pt idx="17">
                  <c:v>-0.91971496250178009</c:v>
                </c:pt>
                <c:pt idx="18">
                  <c:v>-0.91697731934414906</c:v>
                </c:pt>
                <c:pt idx="19">
                  <c:v>-0.91740669227000216</c:v>
                </c:pt>
                <c:pt idx="20">
                  <c:v>-0.91943595379745302</c:v>
                </c:pt>
                <c:pt idx="21">
                  <c:v>-0.92715896059330183</c:v>
                </c:pt>
                <c:pt idx="22">
                  <c:v>-0.9402765649421192</c:v>
                </c:pt>
                <c:pt idx="23">
                  <c:v>-0.95494203962725899</c:v>
                </c:pt>
                <c:pt idx="24">
                  <c:v>-0.97083365901327645</c:v>
                </c:pt>
                <c:pt idx="25">
                  <c:v>-0.98869444168108389</c:v>
                </c:pt>
                <c:pt idx="26">
                  <c:v>-1.0084764847130463</c:v>
                </c:pt>
                <c:pt idx="27">
                  <c:v>-1.0294701171082976</c:v>
                </c:pt>
                <c:pt idx="28">
                  <c:v>-1.0516010533505562</c:v>
                </c:pt>
                <c:pt idx="29">
                  <c:v>-1.0750058708907804</c:v>
                </c:pt>
                <c:pt idx="30">
                  <c:v>-1.0996698721990972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6-4C8E-91C9-4F0568B015A1}"/>
            </c:ext>
          </c:extLst>
        </c:ser>
        <c:ser>
          <c:idx val="3"/>
          <c:order val="3"/>
          <c:tx>
            <c:strRef>
              <c:f>'Annex 2 Table 8'!$X$4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8'!$X$7:$X$37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-0.88048262319923398</c:v>
                </c:pt>
                <c:pt idx="16">
                  <c:v>-0.87364333690696194</c:v>
                </c:pt>
                <c:pt idx="17">
                  <c:v>-0.87356273260269734</c:v>
                </c:pt>
                <c:pt idx="18">
                  <c:v>-0.88432530797284403</c:v>
                </c:pt>
                <c:pt idx="19">
                  <c:v>-0.8873725446064008</c:v>
                </c:pt>
                <c:pt idx="20">
                  <c:v>-0.89199010443036486</c:v>
                </c:pt>
                <c:pt idx="21">
                  <c:v>-0.9021756353078535</c:v>
                </c:pt>
                <c:pt idx="22">
                  <c:v>-0.91768733815672276</c:v>
                </c:pt>
                <c:pt idx="23">
                  <c:v>-0.93480771951463582</c:v>
                </c:pt>
                <c:pt idx="24">
                  <c:v>-0.95323546579853413</c:v>
                </c:pt>
                <c:pt idx="25">
                  <c:v>-0.97371422286773412</c:v>
                </c:pt>
                <c:pt idx="26">
                  <c:v>-0.99621537243689973</c:v>
                </c:pt>
                <c:pt idx="27">
                  <c:v>-1.0200542318908434</c:v>
                </c:pt>
                <c:pt idx="28">
                  <c:v>-1.0451692426266994</c:v>
                </c:pt>
                <c:pt idx="29">
                  <c:v>-1.0717083068696427</c:v>
                </c:pt>
                <c:pt idx="30">
                  <c:v>-1.0996698721990972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6-4C8E-91C9-4F0568B0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969344"/>
        <c:axId val="235630592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8'!$A$7:$A$37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8'!$U$7:$U$37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-1.3565864555925464</c:v>
                </c:pt>
                <c:pt idx="15">
                  <c:v>-1.3299496706698704</c:v>
                </c:pt>
                <c:pt idx="16">
                  <c:v>-1.0012048245338134</c:v>
                </c:pt>
                <c:pt idx="17">
                  <c:v>-0.58731645515231035</c:v>
                </c:pt>
                <c:pt idx="18">
                  <c:v>-0.51990928846077356</c:v>
                </c:pt>
                <c:pt idx="19">
                  <c:v>-0.50446021283592846</c:v>
                </c:pt>
                <c:pt idx="20">
                  <c:v>-0.32087137452475911</c:v>
                </c:pt>
                <c:pt idx="21">
                  <c:v>-0.14736058135811048</c:v>
                </c:pt>
                <c:pt idx="22">
                  <c:v>-0.1300750506055024</c:v>
                </c:pt>
                <c:pt idx="23">
                  <c:v>-0.12543444877621912</c:v>
                </c:pt>
                <c:pt idx="24">
                  <c:v>-8.9512119052009731E-2</c:v>
                </c:pt>
                <c:pt idx="25">
                  <c:v>-5.4763010435097903E-2</c:v>
                </c:pt>
                <c:pt idx="26">
                  <c:v>-4.8765270307675634E-2</c:v>
                </c:pt>
                <c:pt idx="27">
                  <c:v>-4.5337285817844464E-2</c:v>
                </c:pt>
                <c:pt idx="28">
                  <c:v>-3.5676885612433873E-2</c:v>
                </c:pt>
                <c:pt idx="29">
                  <c:v>-2.6063352586331856E-2</c:v>
                </c:pt>
                <c:pt idx="30">
                  <c:v>-2.2270974483484807E-2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6-4C8E-91C9-4F0568B0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69344"/>
        <c:axId val="235630592"/>
      </c:lineChart>
      <c:catAx>
        <c:axId val="234969344"/>
        <c:scaling>
          <c:orientation val="minMax"/>
        </c:scaling>
        <c:delete val="0"/>
        <c:axPos val="b"/>
        <c:majorTickMark val="out"/>
        <c:minorTickMark val="none"/>
        <c:tickLblPos val="nextTo"/>
        <c:crossAx val="235630592"/>
        <c:crosses val="autoZero"/>
        <c:auto val="1"/>
        <c:lblAlgn val="ctr"/>
        <c:lblOffset val="100"/>
        <c:noMultiLvlLbl val="0"/>
      </c:catAx>
      <c:valAx>
        <c:axId val="235630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4969344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9'!$V$5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9'!$V$7:$V$37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0.58109478902698497</c:v>
                </c:pt>
                <c:pt idx="15">
                  <c:v>0.57424542268587164</c:v>
                </c:pt>
                <c:pt idx="16">
                  <c:v>0.80649713270457324</c:v>
                </c:pt>
                <c:pt idx="17">
                  <c:v>1.2171860624016717</c:v>
                </c:pt>
                <c:pt idx="18">
                  <c:v>1.3015759590010196</c:v>
                </c:pt>
                <c:pt idx="19">
                  <c:v>1.3335033495305086</c:v>
                </c:pt>
                <c:pt idx="20">
                  <c:v>1.5481589452545172</c:v>
                </c:pt>
                <c:pt idx="21">
                  <c:v>1.774792560290908</c:v>
                </c:pt>
                <c:pt idx="22">
                  <c:v>1.8542155437773935</c:v>
                </c:pt>
                <c:pt idx="23">
                  <c:v>1.9274149068304036</c:v>
                </c:pt>
                <c:pt idx="24">
                  <c:v>2.0392129311000304</c:v>
                </c:pt>
                <c:pt idx="25">
                  <c:v>2.1562320803025874</c:v>
                </c:pt>
                <c:pt idx="26">
                  <c:v>2.2456310732713072</c:v>
                </c:pt>
                <c:pt idx="27">
                  <c:v>2.3336048335455852</c:v>
                </c:pt>
                <c:pt idx="28">
                  <c:v>2.4298333624932131</c:v>
                </c:pt>
                <c:pt idx="29">
                  <c:v>2.5267088684764718</c:v>
                </c:pt>
                <c:pt idx="30">
                  <c:v>2.6193095913877915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1-43AB-9412-35BC351B1C3D}"/>
            </c:ext>
          </c:extLst>
        </c:ser>
        <c:ser>
          <c:idx val="2"/>
          <c:order val="2"/>
          <c:tx>
            <c:strRef>
              <c:f>'Annex 2 Table 9'!$W$5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9'!$W$7:$W$37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-1.110828166303623</c:v>
                </c:pt>
                <c:pt idx="16">
                  <c:v>-0.97534857600765079</c:v>
                </c:pt>
                <c:pt idx="17">
                  <c:v>-0.8811816618106193</c:v>
                </c:pt>
                <c:pt idx="18">
                  <c:v>-0.87152487834792736</c:v>
                </c:pt>
                <c:pt idx="19">
                  <c:v>-0.75606956205179254</c:v>
                </c:pt>
                <c:pt idx="20">
                  <c:v>-0.6405693018801969</c:v>
                </c:pt>
                <c:pt idx="21">
                  <c:v>-0.52548277892891226</c:v>
                </c:pt>
                <c:pt idx="22">
                  <c:v>-0.48451169421522416</c:v>
                </c:pt>
                <c:pt idx="23">
                  <c:v>-0.44116907815567152</c:v>
                </c:pt>
                <c:pt idx="24">
                  <c:v>-0.45773626485925811</c:v>
                </c:pt>
                <c:pt idx="25">
                  <c:v>-0.47986139470607253</c:v>
                </c:pt>
                <c:pt idx="26">
                  <c:v>-0.52613466975428091</c:v>
                </c:pt>
                <c:pt idx="27">
                  <c:v>-0.59860846819795233</c:v>
                </c:pt>
                <c:pt idx="28">
                  <c:v>-0.68014970338036529</c:v>
                </c:pt>
                <c:pt idx="29">
                  <c:v>-0.77636546709890386</c:v>
                </c:pt>
                <c:pt idx="30">
                  <c:v>-0.83087687225031537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1-43AB-9412-35BC351B1C3D}"/>
            </c:ext>
          </c:extLst>
        </c:ser>
        <c:ser>
          <c:idx val="3"/>
          <c:order val="3"/>
          <c:tx>
            <c:strRef>
              <c:f>'Annex 2 Table 9'!$X$5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9'!$X$7:$X$37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-0.73130452811628033</c:v>
                </c:pt>
                <c:pt idx="16">
                  <c:v>-0.71884455736620312</c:v>
                </c:pt>
                <c:pt idx="17">
                  <c:v>-0.71405805188223193</c:v>
                </c:pt>
                <c:pt idx="18">
                  <c:v>-0.71860311795972454</c:v>
                </c:pt>
                <c:pt idx="19">
                  <c:v>-0.7280147340071299</c:v>
                </c:pt>
                <c:pt idx="20">
                  <c:v>-0.74116969976392222</c:v>
                </c:pt>
                <c:pt idx="21">
                  <c:v>-0.76156924745599264</c:v>
                </c:pt>
                <c:pt idx="22">
                  <c:v>-0.78782388081617905</c:v>
                </c:pt>
                <c:pt idx="23">
                  <c:v>-0.81697974189849643</c:v>
                </c:pt>
                <c:pt idx="24">
                  <c:v>-0.84765971605639601</c:v>
                </c:pt>
                <c:pt idx="25">
                  <c:v>-0.88047959635134665</c:v>
                </c:pt>
                <c:pt idx="26">
                  <c:v>-0.91501683593414185</c:v>
                </c:pt>
                <c:pt idx="27">
                  <c:v>-0.95017217893448636</c:v>
                </c:pt>
                <c:pt idx="28">
                  <c:v>-0.98572421120364495</c:v>
                </c:pt>
                <c:pt idx="29">
                  <c:v>-1.0215335221592192</c:v>
                </c:pt>
                <c:pt idx="30">
                  <c:v>-1.058441840116654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1-43AB-9412-35BC351B1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6552832"/>
        <c:axId val="266554368"/>
      </c:barChart>
      <c:lineChart>
        <c:grouping val="standard"/>
        <c:varyColors val="0"/>
        <c:ser>
          <c:idx val="0"/>
          <c:order val="0"/>
          <c:tx>
            <c:strRef>
              <c:f>'Annex 2 Table 9'!$U$5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9'!$A$7:$A$37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9'!$U$7:$U$37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-1.4117044216848549</c:v>
                </c:pt>
                <c:pt idx="15">
                  <c:v>-1.2678872717340317</c:v>
                </c:pt>
                <c:pt idx="16">
                  <c:v>-0.88769600066928067</c:v>
                </c:pt>
                <c:pt idx="17">
                  <c:v>-0.37805365129117952</c:v>
                </c:pt>
                <c:pt idx="18">
                  <c:v>-0.28855203730663226</c:v>
                </c:pt>
                <c:pt idx="19">
                  <c:v>-0.15058094652841381</c:v>
                </c:pt>
                <c:pt idx="20">
                  <c:v>0.16641994361039814</c:v>
                </c:pt>
                <c:pt idx="21">
                  <c:v>0.48774053390600314</c:v>
                </c:pt>
                <c:pt idx="22">
                  <c:v>0.58187996874599035</c:v>
                </c:pt>
                <c:pt idx="23">
                  <c:v>0.66926608677623578</c:v>
                </c:pt>
                <c:pt idx="24">
                  <c:v>0.7338169501843762</c:v>
                </c:pt>
                <c:pt idx="25">
                  <c:v>0.79589108924516816</c:v>
                </c:pt>
                <c:pt idx="26">
                  <c:v>0.80447956758288452</c:v>
                </c:pt>
                <c:pt idx="27">
                  <c:v>0.78482418641314644</c:v>
                </c:pt>
                <c:pt idx="28">
                  <c:v>0.763959447909203</c:v>
                </c:pt>
                <c:pt idx="29">
                  <c:v>0.72880987921834883</c:v>
                </c:pt>
                <c:pt idx="30">
                  <c:v>0.72999087902082205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31-43AB-9412-35BC351B1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52832"/>
        <c:axId val="266554368"/>
      </c:lineChart>
      <c:catAx>
        <c:axId val="26655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66554368"/>
        <c:crosses val="autoZero"/>
        <c:auto val="1"/>
        <c:lblAlgn val="ctr"/>
        <c:lblOffset val="100"/>
        <c:noMultiLvlLbl val="0"/>
      </c:catAx>
      <c:valAx>
        <c:axId val="266554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66552832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9'!$V$4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9'!$V$7:$V$37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0.58109478902698497</c:v>
                </c:pt>
                <c:pt idx="15">
                  <c:v>0.57424542268587164</c:v>
                </c:pt>
                <c:pt idx="16">
                  <c:v>0.80649713270457324</c:v>
                </c:pt>
                <c:pt idx="17">
                  <c:v>1.2171860624016717</c:v>
                </c:pt>
                <c:pt idx="18">
                  <c:v>1.3015759590010196</c:v>
                </c:pt>
                <c:pt idx="19">
                  <c:v>1.3335033495305086</c:v>
                </c:pt>
                <c:pt idx="20">
                  <c:v>1.5481589452545172</c:v>
                </c:pt>
                <c:pt idx="21">
                  <c:v>1.774792560290908</c:v>
                </c:pt>
                <c:pt idx="22">
                  <c:v>1.8542155437773935</c:v>
                </c:pt>
                <c:pt idx="23">
                  <c:v>1.9274149068304036</c:v>
                </c:pt>
                <c:pt idx="24">
                  <c:v>2.0392129311000304</c:v>
                </c:pt>
                <c:pt idx="25">
                  <c:v>2.1562320803025874</c:v>
                </c:pt>
                <c:pt idx="26">
                  <c:v>2.2456310732713072</c:v>
                </c:pt>
                <c:pt idx="27">
                  <c:v>2.3336048335455852</c:v>
                </c:pt>
                <c:pt idx="28">
                  <c:v>2.4298333624932131</c:v>
                </c:pt>
                <c:pt idx="29">
                  <c:v>2.5267088684764718</c:v>
                </c:pt>
                <c:pt idx="30">
                  <c:v>2.6193095913877915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9-43EC-8DD3-3D5C99917004}"/>
            </c:ext>
          </c:extLst>
        </c:ser>
        <c:ser>
          <c:idx val="2"/>
          <c:order val="2"/>
          <c:tx>
            <c:strRef>
              <c:f>'Annex 2 Table 9'!$W$4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9'!$W$7:$W$37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-1.110828166303623</c:v>
                </c:pt>
                <c:pt idx="16">
                  <c:v>-0.97534857600765079</c:v>
                </c:pt>
                <c:pt idx="17">
                  <c:v>-0.8811816618106193</c:v>
                </c:pt>
                <c:pt idx="18">
                  <c:v>-0.87152487834792736</c:v>
                </c:pt>
                <c:pt idx="19">
                  <c:v>-0.75606956205179254</c:v>
                </c:pt>
                <c:pt idx="20">
                  <c:v>-0.6405693018801969</c:v>
                </c:pt>
                <c:pt idx="21">
                  <c:v>-0.52548277892891226</c:v>
                </c:pt>
                <c:pt idx="22">
                  <c:v>-0.48451169421522416</c:v>
                </c:pt>
                <c:pt idx="23">
                  <c:v>-0.44116907815567152</c:v>
                </c:pt>
                <c:pt idx="24">
                  <c:v>-0.45773626485925811</c:v>
                </c:pt>
                <c:pt idx="25">
                  <c:v>-0.47986139470607253</c:v>
                </c:pt>
                <c:pt idx="26">
                  <c:v>-0.52613466975428091</c:v>
                </c:pt>
                <c:pt idx="27">
                  <c:v>-0.59860846819795233</c:v>
                </c:pt>
                <c:pt idx="28">
                  <c:v>-0.68014970338036529</c:v>
                </c:pt>
                <c:pt idx="29">
                  <c:v>-0.77636546709890386</c:v>
                </c:pt>
                <c:pt idx="30">
                  <c:v>-0.83087687225031537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9-43EC-8DD3-3D5C99917004}"/>
            </c:ext>
          </c:extLst>
        </c:ser>
        <c:ser>
          <c:idx val="3"/>
          <c:order val="3"/>
          <c:tx>
            <c:strRef>
              <c:f>'Annex 2 Table 9'!$X$4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9'!$X$7:$X$37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-0.73130452811628033</c:v>
                </c:pt>
                <c:pt idx="16">
                  <c:v>-0.71884455736620312</c:v>
                </c:pt>
                <c:pt idx="17">
                  <c:v>-0.71405805188223193</c:v>
                </c:pt>
                <c:pt idx="18">
                  <c:v>-0.71860311795972454</c:v>
                </c:pt>
                <c:pt idx="19">
                  <c:v>-0.7280147340071299</c:v>
                </c:pt>
                <c:pt idx="20">
                  <c:v>-0.74116969976392222</c:v>
                </c:pt>
                <c:pt idx="21">
                  <c:v>-0.76156924745599264</c:v>
                </c:pt>
                <c:pt idx="22">
                  <c:v>-0.78782388081617905</c:v>
                </c:pt>
                <c:pt idx="23">
                  <c:v>-0.81697974189849643</c:v>
                </c:pt>
                <c:pt idx="24">
                  <c:v>-0.84765971605639601</c:v>
                </c:pt>
                <c:pt idx="25">
                  <c:v>-0.88047959635134665</c:v>
                </c:pt>
                <c:pt idx="26">
                  <c:v>-0.91501683593414185</c:v>
                </c:pt>
                <c:pt idx="27">
                  <c:v>-0.95017217893448636</c:v>
                </c:pt>
                <c:pt idx="28">
                  <c:v>-0.98572421120364495</c:v>
                </c:pt>
                <c:pt idx="29">
                  <c:v>-1.0215335221592192</c:v>
                </c:pt>
                <c:pt idx="30">
                  <c:v>-1.058441840116654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9-43EC-8DD3-3D5C9991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211776"/>
        <c:axId val="235401216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9'!$A$7:$A$37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9'!$U$7:$U$37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-1.4117044216848549</c:v>
                </c:pt>
                <c:pt idx="15">
                  <c:v>-1.2678872717340317</c:v>
                </c:pt>
                <c:pt idx="16">
                  <c:v>-0.88769600066928067</c:v>
                </c:pt>
                <c:pt idx="17">
                  <c:v>-0.37805365129117952</c:v>
                </c:pt>
                <c:pt idx="18">
                  <c:v>-0.28855203730663226</c:v>
                </c:pt>
                <c:pt idx="19">
                  <c:v>-0.15058094652841381</c:v>
                </c:pt>
                <c:pt idx="20">
                  <c:v>0.16641994361039814</c:v>
                </c:pt>
                <c:pt idx="21">
                  <c:v>0.48774053390600314</c:v>
                </c:pt>
                <c:pt idx="22">
                  <c:v>0.58187996874599035</c:v>
                </c:pt>
                <c:pt idx="23">
                  <c:v>0.66926608677623578</c:v>
                </c:pt>
                <c:pt idx="24">
                  <c:v>0.7338169501843762</c:v>
                </c:pt>
                <c:pt idx="25">
                  <c:v>0.79589108924516816</c:v>
                </c:pt>
                <c:pt idx="26">
                  <c:v>0.80447956758288452</c:v>
                </c:pt>
                <c:pt idx="27">
                  <c:v>0.78482418641314644</c:v>
                </c:pt>
                <c:pt idx="28">
                  <c:v>0.763959447909203</c:v>
                </c:pt>
                <c:pt idx="29">
                  <c:v>0.72880987921834883</c:v>
                </c:pt>
                <c:pt idx="30">
                  <c:v>0.72999087902082205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59-43EC-8DD3-3D5C9991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211776"/>
        <c:axId val="235401216"/>
      </c:lineChart>
      <c:catAx>
        <c:axId val="23521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235401216"/>
        <c:crosses val="autoZero"/>
        <c:auto val="1"/>
        <c:lblAlgn val="ctr"/>
        <c:lblOffset val="100"/>
        <c:noMultiLvlLbl val="0"/>
      </c:catAx>
      <c:valAx>
        <c:axId val="235401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211776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(% rate)'!$B$5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rate)'!$B$6:$B$37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38.650678184274078</c:v>
                </c:pt>
                <c:pt idx="16">
                  <c:v>37.831310526287197</c:v>
                </c:pt>
                <c:pt idx="17">
                  <c:v>37.016309204598073</c:v>
                </c:pt>
                <c:pt idx="18">
                  <c:v>36.132356279359712</c:v>
                </c:pt>
                <c:pt idx="19">
                  <c:v>35.184005923516018</c:v>
                </c:pt>
                <c:pt idx="20">
                  <c:v>34.183225643271562</c:v>
                </c:pt>
                <c:pt idx="21">
                  <c:v>33.130944315665147</c:v>
                </c:pt>
                <c:pt idx="22">
                  <c:v>32.028060380981699</c:v>
                </c:pt>
                <c:pt idx="23">
                  <c:v>30.875442727704328</c:v>
                </c:pt>
                <c:pt idx="24">
                  <c:v>29.67393154855505</c:v>
                </c:pt>
                <c:pt idx="25">
                  <c:v>28.424339168589913</c:v>
                </c:pt>
                <c:pt idx="26">
                  <c:v>27.127450846280261</c:v>
                </c:pt>
                <c:pt idx="27">
                  <c:v>25.784025548478734</c:v>
                </c:pt>
                <c:pt idx="28">
                  <c:v>24.394796700137544</c:v>
                </c:pt>
                <c:pt idx="29">
                  <c:v>22.960472909615838</c:v>
                </c:pt>
                <c:pt idx="30">
                  <c:v>21.481738670383667</c:v>
                </c:pt>
                <c:pt idx="31">
                  <c:v>19.959255039902036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9-42B1-9C20-F8A6FAF28DC6}"/>
            </c:ext>
          </c:extLst>
        </c:ser>
        <c:ser>
          <c:idx val="1"/>
          <c:order val="1"/>
          <c:tx>
            <c:strRef>
              <c:f>'Chart (% rate)'!$C$5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rate)'!$C$6:$C$37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38.594801265550679</c:v>
                </c:pt>
                <c:pt idx="16">
                  <c:v>37.840355061559791</c:v>
                </c:pt>
                <c:pt idx="17">
                  <c:v>37.143587419232929</c:v>
                </c:pt>
                <c:pt idx="18">
                  <c:v>36.4716209036511</c:v>
                </c:pt>
                <c:pt idx="19">
                  <c:v>35.749851680788282</c:v>
                </c:pt>
                <c:pt idx="20">
                  <c:v>35.084142182520651</c:v>
                </c:pt>
                <c:pt idx="21">
                  <c:v>34.470028692371329</c:v>
                </c:pt>
                <c:pt idx="22">
                  <c:v>33.903597361721388</c:v>
                </c:pt>
                <c:pt idx="23">
                  <c:v>33.314970334575847</c:v>
                </c:pt>
                <c:pt idx="24">
                  <c:v>32.702643486812448</c:v>
                </c:pt>
                <c:pt idx="25">
                  <c:v>32.01645221180295</c:v>
                </c:pt>
                <c:pt idx="26">
                  <c:v>31.253305298666444</c:v>
                </c:pt>
                <c:pt idx="27">
                  <c:v>30.397999330594988</c:v>
                </c:pt>
                <c:pt idx="28">
                  <c:v>29.436693339933516</c:v>
                </c:pt>
                <c:pt idx="29">
                  <c:v>28.368826968661239</c:v>
                </c:pt>
                <c:pt idx="30">
                  <c:v>27.191734453573922</c:v>
                </c:pt>
                <c:pt idx="31">
                  <c:v>25.933116103761794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9-42B1-9C20-F8A6FAF28DC6}"/>
            </c:ext>
          </c:extLst>
        </c:ser>
        <c:ser>
          <c:idx val="2"/>
          <c:order val="2"/>
          <c:tx>
            <c:strRef>
              <c:f>'Chart (% rate)'!$D$5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rate)'!$D$6:$D$37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39.025836079010915</c:v>
                </c:pt>
                <c:pt idx="16">
                  <c:v>38.698568173291193</c:v>
                </c:pt>
                <c:pt idx="17">
                  <c:v>38.49148135157958</c:v>
                </c:pt>
                <c:pt idx="18">
                  <c:v>38.327904924558169</c:v>
                </c:pt>
                <c:pt idx="19">
                  <c:v>38.209885126728494</c:v>
                </c:pt>
                <c:pt idx="20">
                  <c:v>38.147677489574797</c:v>
                </c:pt>
                <c:pt idx="21">
                  <c:v>38.140128405977372</c:v>
                </c:pt>
                <c:pt idx="22">
                  <c:v>38.186119976396036</c:v>
                </c:pt>
                <c:pt idx="23">
                  <c:v>38.28456895150574</c:v>
                </c:pt>
                <c:pt idx="24">
                  <c:v>38.434425709128945</c:v>
                </c:pt>
                <c:pt idx="25">
                  <c:v>38.634673264315744</c:v>
                </c:pt>
                <c:pt idx="26">
                  <c:v>38.884326311463425</c:v>
                </c:pt>
                <c:pt idx="27">
                  <c:v>39.182430297405638</c:v>
                </c:pt>
                <c:pt idx="28">
                  <c:v>39.528060524439404</c:v>
                </c:pt>
                <c:pt idx="29">
                  <c:v>39.920321282293656</c:v>
                </c:pt>
                <c:pt idx="30">
                  <c:v>40.35834500807853</c:v>
                </c:pt>
                <c:pt idx="31">
                  <c:v>40.841291473287598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9-42B1-9C20-F8A6FAF28DC6}"/>
            </c:ext>
          </c:extLst>
        </c:ser>
        <c:ser>
          <c:idx val="3"/>
          <c:order val="3"/>
          <c:tx>
            <c:strRef>
              <c:f>'Chart (% rate)'!$E$5</c:f>
              <c:strCache>
                <c:ptCount val="1"/>
                <c:pt idx="0">
                  <c:v>Scenario 4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rate)'!$E$6:$E$37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38.969959160287523</c:v>
                </c:pt>
                <c:pt idx="16">
                  <c:v>38.708232030082712</c:v>
                </c:pt>
                <c:pt idx="17">
                  <c:v>38.622082364167987</c:v>
                </c:pt>
                <c:pt idx="18">
                  <c:v>38.678965819123576</c:v>
                </c:pt>
                <c:pt idx="19">
                  <c:v>38.801419576555666</c:v>
                </c:pt>
                <c:pt idx="20">
                  <c:v>39.103346163942781</c:v>
                </c:pt>
                <c:pt idx="21">
                  <c:v>39.585147855091208</c:v>
                </c:pt>
                <c:pt idx="22">
                  <c:v>40.249080661184486</c:v>
                </c:pt>
                <c:pt idx="23">
                  <c:v>41.020386206609658</c:v>
                </c:pt>
                <c:pt idx="24">
                  <c:v>41.901097742444968</c:v>
                </c:pt>
                <c:pt idx="25">
                  <c:v>42.831526188617048</c:v>
                </c:pt>
                <c:pt idx="26">
                  <c:v>43.807389761936705</c:v>
                </c:pt>
                <c:pt idx="27">
                  <c:v>44.806822640860709</c:v>
                </c:pt>
                <c:pt idx="28">
                  <c:v>45.806571871491499</c:v>
                </c:pt>
                <c:pt idx="29">
                  <c:v>46.800075362582504</c:v>
                </c:pt>
                <c:pt idx="30">
                  <c:v>47.775962861281791</c:v>
                </c:pt>
                <c:pt idx="31">
                  <c:v>48.773854272348537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E9-42B1-9C20-F8A6FAF2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141568"/>
        <c:axId val="104143104"/>
      </c:lineChart>
      <c:catAx>
        <c:axId val="1041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4143104"/>
        <c:crosses val="autoZero"/>
        <c:auto val="1"/>
        <c:lblAlgn val="ctr"/>
        <c:lblOffset val="100"/>
        <c:noMultiLvlLbl val="0"/>
      </c:catAx>
      <c:valAx>
        <c:axId val="10414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41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2 (S1)'!$V$4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2 (S1)'!$V$7:$V$37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1.1231057688241242</c:v>
                </c:pt>
                <c:pt idx="15">
                  <c:v>1.101409657511613</c:v>
                </c:pt>
                <c:pt idx="16">
                  <c:v>1.079840721042725</c:v>
                </c:pt>
                <c:pt idx="17">
                  <c:v>1.0562634854413349</c:v>
                </c:pt>
                <c:pt idx="18">
                  <c:v>1.0308105965213434</c:v>
                </c:pt>
                <c:pt idx="19">
                  <c:v>1.0038306224246307</c:v>
                </c:pt>
                <c:pt idx="20">
                  <c:v>0.97535061782222909</c:v>
                </c:pt>
                <c:pt idx="21">
                  <c:v>0.94539675087777841</c:v>
                </c:pt>
                <c:pt idx="22">
                  <c:v>0.9139943290228254</c:v>
                </c:pt>
                <c:pt idx="23">
                  <c:v>0.88116782389004922</c:v>
                </c:pt>
                <c:pt idx="24">
                  <c:v>0.84694089543253992</c:v>
                </c:pt>
                <c:pt idx="25">
                  <c:v>0.81133641525625799</c:v>
                </c:pt>
                <c:pt idx="26">
                  <c:v>0.77437648919186319</c:v>
                </c:pt>
                <c:pt idx="27">
                  <c:v>0.73608247913116753</c:v>
                </c:pt>
                <c:pt idx="28">
                  <c:v>0.69647502415259255</c:v>
                </c:pt>
                <c:pt idx="29">
                  <c:v>0.65557406095915027</c:v>
                </c:pt>
                <c:pt idx="30">
                  <c:v>0.61339884365164554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2-42B7-900D-6BC60BB08673}"/>
            </c:ext>
          </c:extLst>
        </c:ser>
        <c:ser>
          <c:idx val="2"/>
          <c:order val="2"/>
          <c:tx>
            <c:strRef>
              <c:f>'Annex 2 Table 2 (S1)'!$W$4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2 (S1)'!$W$7:$W$37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-1.0279823470108387</c:v>
                </c:pt>
                <c:pt idx="16">
                  <c:v>-0.93586195823702845</c:v>
                </c:pt>
                <c:pt idx="17">
                  <c:v>-0.91542835404915712</c:v>
                </c:pt>
                <c:pt idx="18">
                  <c:v>-0.89072607955818661</c:v>
                </c:pt>
                <c:pt idx="19">
                  <c:v>-0.86483869008891268</c:v>
                </c:pt>
                <c:pt idx="20">
                  <c:v>-0.8378011717190943</c:v>
                </c:pt>
                <c:pt idx="21">
                  <c:v>-0.80964747382866165</c:v>
                </c:pt>
                <c:pt idx="22">
                  <c:v>-0.78041054247333552</c:v>
                </c:pt>
                <c:pt idx="23">
                  <c:v>-0.75012235264486238</c:v>
                </c:pt>
                <c:pt idx="24">
                  <c:v>-0.71881393945684802</c:v>
                </c:pt>
                <c:pt idx="25">
                  <c:v>-0.68651542829375678</c:v>
                </c:pt>
                <c:pt idx="26">
                  <c:v>-0.6532560639592897</c:v>
                </c:pt>
                <c:pt idx="27">
                  <c:v>-0.61906423885903328</c:v>
                </c:pt>
                <c:pt idx="28">
                  <c:v>-0.58396752025102006</c:v>
                </c:pt>
                <c:pt idx="29">
                  <c:v>-0.5479926765966231</c:v>
                </c:pt>
                <c:pt idx="30">
                  <c:v>-0.51116570304303777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2-42B7-900D-6BC60BB08673}"/>
            </c:ext>
          </c:extLst>
        </c:ser>
        <c:ser>
          <c:idx val="3"/>
          <c:order val="3"/>
          <c:tx>
            <c:strRef>
              <c:f>'Annex 2 Table 2 (S1)'!$X$4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2 (S1)'!$X$7:$X$37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-0.8842807265332181</c:v>
                </c:pt>
                <c:pt idx="16">
                  <c:v>-0.87793164388499267</c:v>
                </c:pt>
                <c:pt idx="17">
                  <c:v>-0.86949123051113053</c:v>
                </c:pt>
                <c:pt idx="18">
                  <c:v>-0.85900883043445297</c:v>
                </c:pt>
                <c:pt idx="19">
                  <c:v>-0.83652551868719238</c:v>
                </c:pt>
                <c:pt idx="20">
                  <c:v>-0.81279218151852417</c:v>
                </c:pt>
                <c:pt idx="21">
                  <c:v>-0.7878306257314821</c:v>
                </c:pt>
                <c:pt idx="22">
                  <c:v>-0.76166194085235439</c:v>
                </c:pt>
                <c:pt idx="23">
                  <c:v>-0.73430651990837426</c:v>
                </c:pt>
                <c:pt idx="24">
                  <c:v>-0.70578407952711653</c:v>
                </c:pt>
                <c:pt idx="25">
                  <c:v>-0.67611367938021494</c:v>
                </c:pt>
                <c:pt idx="26">
                  <c:v>-0.64531374099321925</c:v>
                </c:pt>
                <c:pt idx="27">
                  <c:v>-0.61340206594263968</c:v>
                </c:pt>
                <c:pt idx="28">
                  <c:v>-0.58039585346049383</c:v>
                </c:pt>
                <c:pt idx="29">
                  <c:v>-0.54631171746595841</c:v>
                </c:pt>
                <c:pt idx="30">
                  <c:v>-0.51116570304303777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2-42B7-900D-6BC60BB0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390336"/>
        <c:axId val="201658368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2 (S1)'!$A$7:$A$37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2 (S1)'!$U$7:$U$37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-0.81541875733103297</c:v>
                </c:pt>
                <c:pt idx="15">
                  <c:v>-0.81085341603244376</c:v>
                </c:pt>
                <c:pt idx="16">
                  <c:v>-0.73395288107929613</c:v>
                </c:pt>
                <c:pt idx="17">
                  <c:v>-0.72865609911895279</c:v>
                </c:pt>
                <c:pt idx="18">
                  <c:v>-0.71892431347129615</c:v>
                </c:pt>
                <c:pt idx="19">
                  <c:v>-0.69753358635147433</c:v>
                </c:pt>
                <c:pt idx="20">
                  <c:v>-0.67524273541538937</c:v>
                </c:pt>
                <c:pt idx="21">
                  <c:v>-0.65208134868236534</c:v>
                </c:pt>
                <c:pt idx="22">
                  <c:v>-0.62807815430286451</c:v>
                </c:pt>
                <c:pt idx="23">
                  <c:v>-0.60326104866318742</c:v>
                </c:pt>
                <c:pt idx="24">
                  <c:v>-0.57765712355142462</c:v>
                </c:pt>
                <c:pt idx="25">
                  <c:v>-0.55129269241771373</c:v>
                </c:pt>
                <c:pt idx="26">
                  <c:v>-0.52419331576064576</c:v>
                </c:pt>
                <c:pt idx="27">
                  <c:v>-0.49638382567050543</c:v>
                </c:pt>
                <c:pt idx="28">
                  <c:v>-0.46788834955892133</c:v>
                </c:pt>
                <c:pt idx="29">
                  <c:v>-0.43873033310343124</c:v>
                </c:pt>
                <c:pt idx="30">
                  <c:v>-0.40893256243442999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82-42B7-900D-6BC60BB0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90336"/>
        <c:axId val="201658368"/>
      </c:lineChart>
      <c:catAx>
        <c:axId val="20139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1658368"/>
        <c:crosses val="autoZero"/>
        <c:auto val="1"/>
        <c:lblAlgn val="ctr"/>
        <c:lblOffset val="100"/>
        <c:noMultiLvlLbl val="0"/>
      </c:catAx>
      <c:valAx>
        <c:axId val="201658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1390336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1. scenārijs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rate)'!$B$6:$B$37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38.650678184274078</c:v>
                </c:pt>
                <c:pt idx="16">
                  <c:v>37.831310526287197</c:v>
                </c:pt>
                <c:pt idx="17">
                  <c:v>37.016309204598073</c:v>
                </c:pt>
                <c:pt idx="18">
                  <c:v>36.132356279359712</c:v>
                </c:pt>
                <c:pt idx="19">
                  <c:v>35.184005923516018</c:v>
                </c:pt>
                <c:pt idx="20">
                  <c:v>34.183225643271562</c:v>
                </c:pt>
                <c:pt idx="21">
                  <c:v>33.130944315665147</c:v>
                </c:pt>
                <c:pt idx="22">
                  <c:v>32.028060380981699</c:v>
                </c:pt>
                <c:pt idx="23">
                  <c:v>30.875442727704328</c:v>
                </c:pt>
                <c:pt idx="24">
                  <c:v>29.67393154855505</c:v>
                </c:pt>
                <c:pt idx="25">
                  <c:v>28.424339168589913</c:v>
                </c:pt>
                <c:pt idx="26">
                  <c:v>27.127450846280261</c:v>
                </c:pt>
                <c:pt idx="27">
                  <c:v>25.784025548478734</c:v>
                </c:pt>
                <c:pt idx="28">
                  <c:v>24.394796700137544</c:v>
                </c:pt>
                <c:pt idx="29">
                  <c:v>22.960472909615838</c:v>
                </c:pt>
                <c:pt idx="30">
                  <c:v>21.481738670383667</c:v>
                </c:pt>
                <c:pt idx="31">
                  <c:v>19.959255039902036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9-44BC-BDF4-CE931DE2C6AB}"/>
            </c:ext>
          </c:extLst>
        </c:ser>
        <c:ser>
          <c:idx val="1"/>
          <c:order val="1"/>
          <c:tx>
            <c:v>2. scenārijs</c:v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rate)'!$C$6:$C$37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38.594801265550679</c:v>
                </c:pt>
                <c:pt idx="16">
                  <c:v>37.840355061559791</c:v>
                </c:pt>
                <c:pt idx="17">
                  <c:v>37.143587419232929</c:v>
                </c:pt>
                <c:pt idx="18">
                  <c:v>36.4716209036511</c:v>
                </c:pt>
                <c:pt idx="19">
                  <c:v>35.749851680788282</c:v>
                </c:pt>
                <c:pt idx="20">
                  <c:v>35.084142182520651</c:v>
                </c:pt>
                <c:pt idx="21">
                  <c:v>34.470028692371329</c:v>
                </c:pt>
                <c:pt idx="22">
                  <c:v>33.903597361721388</c:v>
                </c:pt>
                <c:pt idx="23">
                  <c:v>33.314970334575847</c:v>
                </c:pt>
                <c:pt idx="24">
                  <c:v>32.702643486812448</c:v>
                </c:pt>
                <c:pt idx="25">
                  <c:v>32.01645221180295</c:v>
                </c:pt>
                <c:pt idx="26">
                  <c:v>31.253305298666444</c:v>
                </c:pt>
                <c:pt idx="27">
                  <c:v>30.397999330594988</c:v>
                </c:pt>
                <c:pt idx="28">
                  <c:v>29.436693339933516</c:v>
                </c:pt>
                <c:pt idx="29">
                  <c:v>28.368826968661239</c:v>
                </c:pt>
                <c:pt idx="30">
                  <c:v>27.191734453573922</c:v>
                </c:pt>
                <c:pt idx="31">
                  <c:v>25.933116103761794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9-44BC-BDF4-CE931DE2C6AB}"/>
            </c:ext>
          </c:extLst>
        </c:ser>
        <c:ser>
          <c:idx val="2"/>
          <c:order val="2"/>
          <c:tx>
            <c:v>3. scenārijs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rate)'!$D$6:$D$37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39.025836079010915</c:v>
                </c:pt>
                <c:pt idx="16">
                  <c:v>38.698568173291193</c:v>
                </c:pt>
                <c:pt idx="17">
                  <c:v>38.49148135157958</c:v>
                </c:pt>
                <c:pt idx="18">
                  <c:v>38.327904924558169</c:v>
                </c:pt>
                <c:pt idx="19">
                  <c:v>38.209885126728494</c:v>
                </c:pt>
                <c:pt idx="20">
                  <c:v>38.147677489574797</c:v>
                </c:pt>
                <c:pt idx="21">
                  <c:v>38.140128405977372</c:v>
                </c:pt>
                <c:pt idx="22">
                  <c:v>38.186119976396036</c:v>
                </c:pt>
                <c:pt idx="23">
                  <c:v>38.28456895150574</c:v>
                </c:pt>
                <c:pt idx="24">
                  <c:v>38.434425709128945</c:v>
                </c:pt>
                <c:pt idx="25">
                  <c:v>38.634673264315744</c:v>
                </c:pt>
                <c:pt idx="26">
                  <c:v>38.884326311463425</c:v>
                </c:pt>
                <c:pt idx="27">
                  <c:v>39.182430297405638</c:v>
                </c:pt>
                <c:pt idx="28">
                  <c:v>39.528060524439404</c:v>
                </c:pt>
                <c:pt idx="29">
                  <c:v>39.920321282293656</c:v>
                </c:pt>
                <c:pt idx="30">
                  <c:v>40.35834500807853</c:v>
                </c:pt>
                <c:pt idx="31">
                  <c:v>40.841291473287598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89-44BC-BDF4-CE931DE2C6AB}"/>
            </c:ext>
          </c:extLst>
        </c:ser>
        <c:ser>
          <c:idx val="3"/>
          <c:order val="3"/>
          <c:tx>
            <c:v>4. scenārijs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rate)'!$E$6:$E$37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38.969959160287523</c:v>
                </c:pt>
                <c:pt idx="16">
                  <c:v>38.708232030082712</c:v>
                </c:pt>
                <c:pt idx="17">
                  <c:v>38.622082364167987</c:v>
                </c:pt>
                <c:pt idx="18">
                  <c:v>38.678965819123576</c:v>
                </c:pt>
                <c:pt idx="19">
                  <c:v>38.801419576555666</c:v>
                </c:pt>
                <c:pt idx="20">
                  <c:v>39.103346163942781</c:v>
                </c:pt>
                <c:pt idx="21">
                  <c:v>39.585147855091208</c:v>
                </c:pt>
                <c:pt idx="22">
                  <c:v>40.249080661184486</c:v>
                </c:pt>
                <c:pt idx="23">
                  <c:v>41.020386206609658</c:v>
                </c:pt>
                <c:pt idx="24">
                  <c:v>41.901097742444968</c:v>
                </c:pt>
                <c:pt idx="25">
                  <c:v>42.831526188617048</c:v>
                </c:pt>
                <c:pt idx="26">
                  <c:v>43.807389761936705</c:v>
                </c:pt>
                <c:pt idx="27">
                  <c:v>44.806822640860709</c:v>
                </c:pt>
                <c:pt idx="28">
                  <c:v>45.806571871491499</c:v>
                </c:pt>
                <c:pt idx="29">
                  <c:v>46.800075362582504</c:v>
                </c:pt>
                <c:pt idx="30">
                  <c:v>47.775962861281791</c:v>
                </c:pt>
                <c:pt idx="31">
                  <c:v>48.773854272348537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89-44BC-BDF4-CE931DE2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178048"/>
        <c:axId val="104179584"/>
      </c:lineChart>
      <c:catAx>
        <c:axId val="1041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4179584"/>
        <c:crosses val="autoZero"/>
        <c:auto val="1"/>
        <c:lblAlgn val="ctr"/>
        <c:lblOffset val="100"/>
        <c:noMultiLvlLbl val="0"/>
      </c:catAx>
      <c:valAx>
        <c:axId val="10417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417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(% rate)'!$P$5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rate)'!$P$6:$P$37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38.109510486012553</c:v>
                </c:pt>
                <c:pt idx="16">
                  <c:v>36.784357921133633</c:v>
                </c:pt>
                <c:pt idx="17">
                  <c:v>35.725665489410844</c:v>
                </c:pt>
                <c:pt idx="18">
                  <c:v>35.006960258140474</c:v>
                </c:pt>
                <c:pt idx="19">
                  <c:v>34.288932237862383</c:v>
                </c:pt>
                <c:pt idx="20">
                  <c:v>33.522779264766818</c:v>
                </c:pt>
                <c:pt idx="21">
                  <c:v>32.85941251009708</c:v>
                </c:pt>
                <c:pt idx="22">
                  <c:v>32.281146901833822</c:v>
                </c:pt>
                <c:pt idx="23">
                  <c:v>31.647640469656814</c:v>
                </c:pt>
                <c:pt idx="24">
                  <c:v>30.94792627948776</c:v>
                </c:pt>
                <c:pt idx="25">
                  <c:v>30.206098507033474</c:v>
                </c:pt>
                <c:pt idx="26">
                  <c:v>29.419017877825432</c:v>
                </c:pt>
                <c:pt idx="27">
                  <c:v>28.564149459895166</c:v>
                </c:pt>
                <c:pt idx="28">
                  <c:v>27.639432835815764</c:v>
                </c:pt>
                <c:pt idx="29">
                  <c:v>26.648608717444972</c:v>
                </c:pt>
                <c:pt idx="30">
                  <c:v>25.59098408715731</c:v>
                </c:pt>
                <c:pt idx="31">
                  <c:v>24.462655851818223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850-88AA-E20FFB4D03AF}"/>
            </c:ext>
          </c:extLst>
        </c:ser>
        <c:ser>
          <c:idx val="1"/>
          <c:order val="1"/>
          <c:tx>
            <c:strRef>
              <c:f>'Chart (% rate)'!$Q$5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rate)'!$Q$6:$Q$37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38.054417768823143</c:v>
                </c:pt>
                <c:pt idx="16">
                  <c:v>36.793153827013953</c:v>
                </c:pt>
                <c:pt idx="17">
                  <c:v>35.848514508181836</c:v>
                </c:pt>
                <c:pt idx="18">
                  <c:v>35.335705152810512</c:v>
                </c:pt>
                <c:pt idx="19">
                  <c:v>34.840514045451378</c:v>
                </c:pt>
                <c:pt idx="20">
                  <c:v>34.406562107668393</c:v>
                </c:pt>
                <c:pt idx="21">
                  <c:v>34.187912632726871</c:v>
                </c:pt>
                <c:pt idx="22">
                  <c:v>34.171703062268236</c:v>
                </c:pt>
                <c:pt idx="23">
                  <c:v>34.147400402897802</c:v>
                </c:pt>
                <c:pt idx="24">
                  <c:v>34.103386836169321</c:v>
                </c:pt>
                <c:pt idx="25">
                  <c:v>34.014978665651661</c:v>
                </c:pt>
                <c:pt idx="26">
                  <c:v>33.875738704898374</c:v>
                </c:pt>
                <c:pt idx="27">
                  <c:v>33.642635624558842</c:v>
                </c:pt>
                <c:pt idx="28">
                  <c:v>33.295145279776591</c:v>
                </c:pt>
                <c:pt idx="29">
                  <c:v>32.833506027646401</c:v>
                </c:pt>
                <c:pt idx="30">
                  <c:v>32.24999872822562</c:v>
                </c:pt>
                <c:pt idx="31">
                  <c:v>31.568834986570621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850-88AA-E20FFB4D03AF}"/>
            </c:ext>
          </c:extLst>
        </c:ser>
        <c:ser>
          <c:idx val="2"/>
          <c:order val="2"/>
          <c:tx>
            <c:strRef>
              <c:f>'Chart (% rate)'!$R$5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rate)'!$R$6:$R$37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38.484668380749405</c:v>
                </c:pt>
                <c:pt idx="16">
                  <c:v>37.646521341334235</c:v>
                </c:pt>
                <c:pt idx="17">
                  <c:v>37.189642730066765</c:v>
                </c:pt>
                <c:pt idx="18">
                  <c:v>37.197239379214359</c:v>
                </c:pt>
                <c:pt idx="19">
                  <c:v>37.322616188439184</c:v>
                </c:pt>
                <c:pt idx="20">
                  <c:v>37.514016134287345</c:v>
                </c:pt>
                <c:pt idx="21">
                  <c:v>37.939538982230133</c:v>
                </c:pt>
                <c:pt idx="22">
                  <c:v>38.588964343491305</c:v>
                </c:pt>
                <c:pt idx="23">
                  <c:v>39.305932090718009</c:v>
                </c:pt>
                <c:pt idx="24">
                  <c:v>40.077758598228506</c:v>
                </c:pt>
                <c:pt idx="25">
                  <c:v>40.935694940300202</c:v>
                </c:pt>
                <c:pt idx="26">
                  <c:v>41.878518666743759</c:v>
                </c:pt>
                <c:pt idx="27">
                  <c:v>42.877430377560586</c:v>
                </c:pt>
                <c:pt idx="28">
                  <c:v>43.929830027378998</c:v>
                </c:pt>
                <c:pt idx="29">
                  <c:v>45.0419215993184</c:v>
                </c:pt>
                <c:pt idx="30">
                  <c:v>46.213626379167053</c:v>
                </c:pt>
                <c:pt idx="31">
                  <c:v>47.439091732407469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1-4850-88AA-E20FFB4D03AF}"/>
            </c:ext>
          </c:extLst>
        </c:ser>
        <c:ser>
          <c:idx val="3"/>
          <c:order val="3"/>
          <c:tx>
            <c:strRef>
              <c:f>'Chart (% rate)'!$S$5</c:f>
              <c:strCache>
                <c:ptCount val="1"/>
                <c:pt idx="0">
                  <c:v>Scenario 4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rate)'!$S$6:$S$37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38.429575663559987</c:v>
                </c:pt>
                <c:pt idx="16">
                  <c:v>37.655927973204165</c:v>
                </c:pt>
                <c:pt idx="17">
                  <c:v>37.315765941040659</c:v>
                </c:pt>
                <c:pt idx="18">
                  <c:v>37.537714391860838</c:v>
                </c:pt>
                <c:pt idx="19">
                  <c:v>37.899942387656452</c:v>
                </c:pt>
                <c:pt idx="20">
                  <c:v>38.453035375877839</c:v>
                </c:pt>
                <c:pt idx="21">
                  <c:v>39.376024054763114</c:v>
                </c:pt>
                <c:pt idx="22">
                  <c:v>40.67321984972466</c:v>
                </c:pt>
                <c:pt idx="23">
                  <c:v>42.115959296542101</c:v>
                </c:pt>
                <c:pt idx="24">
                  <c:v>43.697536509032638</c:v>
                </c:pt>
                <c:pt idx="25">
                  <c:v>45.393918036518869</c:v>
                </c:pt>
                <c:pt idx="26">
                  <c:v>47.202515995790598</c:v>
                </c:pt>
                <c:pt idx="27">
                  <c:v>49.069361763220712</c:v>
                </c:pt>
                <c:pt idx="28">
                  <c:v>50.965687468833863</c:v>
                </c:pt>
                <c:pt idx="29">
                  <c:v>52.89010240656107</c:v>
                </c:pt>
                <c:pt idx="30">
                  <c:v>54.828028255644682</c:v>
                </c:pt>
                <c:pt idx="31">
                  <c:v>56.816629671749375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91-4850-88AA-E20FFB4D0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24256"/>
        <c:axId val="104225792"/>
      </c:lineChart>
      <c:catAx>
        <c:axId val="10422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4225792"/>
        <c:crosses val="autoZero"/>
        <c:auto val="1"/>
        <c:lblAlgn val="ctr"/>
        <c:lblOffset val="100"/>
        <c:noMultiLvlLbl val="0"/>
      </c:catAx>
      <c:valAx>
        <c:axId val="1042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422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1. scenārijs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rate)'!$P$6:$P$37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38.109510486012553</c:v>
                </c:pt>
                <c:pt idx="16">
                  <c:v>36.784357921133633</c:v>
                </c:pt>
                <c:pt idx="17">
                  <c:v>35.725665489410844</c:v>
                </c:pt>
                <c:pt idx="18">
                  <c:v>35.006960258140474</c:v>
                </c:pt>
                <c:pt idx="19">
                  <c:v>34.288932237862383</c:v>
                </c:pt>
                <c:pt idx="20">
                  <c:v>33.522779264766818</c:v>
                </c:pt>
                <c:pt idx="21">
                  <c:v>32.85941251009708</c:v>
                </c:pt>
                <c:pt idx="22">
                  <c:v>32.281146901833822</c:v>
                </c:pt>
                <c:pt idx="23">
                  <c:v>31.647640469656814</c:v>
                </c:pt>
                <c:pt idx="24">
                  <c:v>30.94792627948776</c:v>
                </c:pt>
                <c:pt idx="25">
                  <c:v>30.206098507033474</c:v>
                </c:pt>
                <c:pt idx="26">
                  <c:v>29.419017877825432</c:v>
                </c:pt>
                <c:pt idx="27">
                  <c:v>28.564149459895166</c:v>
                </c:pt>
                <c:pt idx="28">
                  <c:v>27.639432835815764</c:v>
                </c:pt>
                <c:pt idx="29">
                  <c:v>26.648608717444972</c:v>
                </c:pt>
                <c:pt idx="30">
                  <c:v>25.59098408715731</c:v>
                </c:pt>
                <c:pt idx="31">
                  <c:v>24.462655851818223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5-400B-A0B6-121CB6F7B61C}"/>
            </c:ext>
          </c:extLst>
        </c:ser>
        <c:ser>
          <c:idx val="1"/>
          <c:order val="1"/>
          <c:tx>
            <c:v>2. scenārijs</c:v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rate)'!$Q$6:$Q$37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38.054417768823143</c:v>
                </c:pt>
                <c:pt idx="16">
                  <c:v>36.793153827013953</c:v>
                </c:pt>
                <c:pt idx="17">
                  <c:v>35.848514508181836</c:v>
                </c:pt>
                <c:pt idx="18">
                  <c:v>35.335705152810512</c:v>
                </c:pt>
                <c:pt idx="19">
                  <c:v>34.840514045451378</c:v>
                </c:pt>
                <c:pt idx="20">
                  <c:v>34.406562107668393</c:v>
                </c:pt>
                <c:pt idx="21">
                  <c:v>34.187912632726871</c:v>
                </c:pt>
                <c:pt idx="22">
                  <c:v>34.171703062268236</c:v>
                </c:pt>
                <c:pt idx="23">
                  <c:v>34.147400402897802</c:v>
                </c:pt>
                <c:pt idx="24">
                  <c:v>34.103386836169321</c:v>
                </c:pt>
                <c:pt idx="25">
                  <c:v>34.014978665651661</c:v>
                </c:pt>
                <c:pt idx="26">
                  <c:v>33.875738704898374</c:v>
                </c:pt>
                <c:pt idx="27">
                  <c:v>33.642635624558842</c:v>
                </c:pt>
                <c:pt idx="28">
                  <c:v>33.295145279776591</c:v>
                </c:pt>
                <c:pt idx="29">
                  <c:v>32.833506027646401</c:v>
                </c:pt>
                <c:pt idx="30">
                  <c:v>32.24999872822562</c:v>
                </c:pt>
                <c:pt idx="31">
                  <c:v>31.568834986570621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5-400B-A0B6-121CB6F7B61C}"/>
            </c:ext>
          </c:extLst>
        </c:ser>
        <c:ser>
          <c:idx val="2"/>
          <c:order val="2"/>
          <c:tx>
            <c:v>3. scenārijs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rate)'!$R$6:$R$37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38.484668380749405</c:v>
                </c:pt>
                <c:pt idx="16">
                  <c:v>37.646521341334235</c:v>
                </c:pt>
                <c:pt idx="17">
                  <c:v>37.189642730066765</c:v>
                </c:pt>
                <c:pt idx="18">
                  <c:v>37.197239379214359</c:v>
                </c:pt>
                <c:pt idx="19">
                  <c:v>37.322616188439184</c:v>
                </c:pt>
                <c:pt idx="20">
                  <c:v>37.514016134287345</c:v>
                </c:pt>
                <c:pt idx="21">
                  <c:v>37.939538982230133</c:v>
                </c:pt>
                <c:pt idx="22">
                  <c:v>38.588964343491305</c:v>
                </c:pt>
                <c:pt idx="23">
                  <c:v>39.305932090718009</c:v>
                </c:pt>
                <c:pt idx="24">
                  <c:v>40.077758598228506</c:v>
                </c:pt>
                <c:pt idx="25">
                  <c:v>40.935694940300202</c:v>
                </c:pt>
                <c:pt idx="26">
                  <c:v>41.878518666743759</c:v>
                </c:pt>
                <c:pt idx="27">
                  <c:v>42.877430377560586</c:v>
                </c:pt>
                <c:pt idx="28">
                  <c:v>43.929830027378998</c:v>
                </c:pt>
                <c:pt idx="29">
                  <c:v>45.0419215993184</c:v>
                </c:pt>
                <c:pt idx="30">
                  <c:v>46.213626379167053</c:v>
                </c:pt>
                <c:pt idx="31">
                  <c:v>47.439091732407469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5-400B-A0B6-121CB6F7B61C}"/>
            </c:ext>
          </c:extLst>
        </c:ser>
        <c:ser>
          <c:idx val="3"/>
          <c:order val="3"/>
          <c:tx>
            <c:v>4. scenārijs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'Chart (% rate)'!$O$6:$O$37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'Chart (% rate)'!$S$6:$S$37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38.429575663559987</c:v>
                </c:pt>
                <c:pt idx="16">
                  <c:v>37.655927973204165</c:v>
                </c:pt>
                <c:pt idx="17">
                  <c:v>37.315765941040659</c:v>
                </c:pt>
                <c:pt idx="18">
                  <c:v>37.537714391860838</c:v>
                </c:pt>
                <c:pt idx="19">
                  <c:v>37.899942387656452</c:v>
                </c:pt>
                <c:pt idx="20">
                  <c:v>38.453035375877839</c:v>
                </c:pt>
                <c:pt idx="21">
                  <c:v>39.376024054763114</c:v>
                </c:pt>
                <c:pt idx="22">
                  <c:v>40.67321984972466</c:v>
                </c:pt>
                <c:pt idx="23">
                  <c:v>42.115959296542101</c:v>
                </c:pt>
                <c:pt idx="24">
                  <c:v>43.697536509032638</c:v>
                </c:pt>
                <c:pt idx="25">
                  <c:v>45.393918036518869</c:v>
                </c:pt>
                <c:pt idx="26">
                  <c:v>47.202515995790598</c:v>
                </c:pt>
                <c:pt idx="27">
                  <c:v>49.069361763220712</c:v>
                </c:pt>
                <c:pt idx="28">
                  <c:v>50.965687468833863</c:v>
                </c:pt>
                <c:pt idx="29">
                  <c:v>52.89010240656107</c:v>
                </c:pt>
                <c:pt idx="30">
                  <c:v>54.828028255644682</c:v>
                </c:pt>
                <c:pt idx="31">
                  <c:v>56.816629671749375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65-400B-A0B6-121CB6F7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043520"/>
        <c:axId val="114053504"/>
      </c:lineChart>
      <c:catAx>
        <c:axId val="1140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14053504"/>
        <c:crosses val="autoZero"/>
        <c:auto val="1"/>
        <c:lblAlgn val="ctr"/>
        <c:lblOffset val="100"/>
        <c:noMultiLvlLbl val="0"/>
      </c:catAx>
      <c:valAx>
        <c:axId val="11405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1404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3 (S2)'!$V$5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3 (S2)'!$V$7:$V$37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1.1214782857545107</c:v>
                </c:pt>
                <c:pt idx="15">
                  <c:v>1.1016730905778052</c:v>
                </c:pt>
                <c:pt idx="16">
                  <c:v>1.083547853507818</c:v>
                </c:pt>
                <c:pt idx="17">
                  <c:v>1.0661449793527347</c:v>
                </c:pt>
                <c:pt idx="18">
                  <c:v>1.0472915409079142</c:v>
                </c:pt>
                <c:pt idx="19">
                  <c:v>1.0300709099755747</c:v>
                </c:pt>
                <c:pt idx="20">
                  <c:v>1.0143530753961953</c:v>
                </c:pt>
                <c:pt idx="21">
                  <c:v>1.0000240415789348</c:v>
                </c:pt>
                <c:pt idx="22">
                  <c:v>0.98504853116471414</c:v>
                </c:pt>
                <c:pt idx="23">
                  <c:v>0.96938273471308045</c:v>
                </c:pt>
                <c:pt idx="24">
                  <c:v>0.95156554717660879</c:v>
                </c:pt>
                <c:pt idx="25">
                  <c:v>0.93150693328692369</c:v>
                </c:pt>
                <c:pt idx="26">
                  <c:v>0.90876407507874424</c:v>
                </c:pt>
                <c:pt idx="27">
                  <c:v>0.8829338375718272</c:v>
                </c:pt>
                <c:pt idx="28">
                  <c:v>0.85399989965876955</c:v>
                </c:pt>
                <c:pt idx="29">
                  <c:v>0.82188461775109944</c:v>
                </c:pt>
                <c:pt idx="30">
                  <c:v>0.78739479696794878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7-413E-9AD8-91FAC961E444}"/>
            </c:ext>
          </c:extLst>
        </c:ser>
        <c:ser>
          <c:idx val="2"/>
          <c:order val="2"/>
          <c:tx>
            <c:strRef>
              <c:f>'Annex 2 Table 3 (S2)'!$W$5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3 (S2)'!$W$7:$W$37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-1.115604103828735</c:v>
                </c:pt>
                <c:pt idx="16">
                  <c:v>-0.98012553166076599</c:v>
                </c:pt>
                <c:pt idx="17">
                  <c:v>-0.87711580513721354</c:v>
                </c:pt>
                <c:pt idx="18">
                  <c:v>-0.84677305174707906</c:v>
                </c:pt>
                <c:pt idx="19">
                  <c:v>-0.71317719766543153</c:v>
                </c:pt>
                <c:pt idx="20">
                  <c:v>-0.58444864612745207</c:v>
                </c:pt>
                <c:pt idx="21">
                  <c:v>-0.46001105753681454</c:v>
                </c:pt>
                <c:pt idx="22">
                  <c:v>-0.40386990404030265</c:v>
                </c:pt>
                <c:pt idx="23">
                  <c:v>-0.34897779836384013</c:v>
                </c:pt>
                <c:pt idx="24">
                  <c:v>-0.34256361059583357</c:v>
                </c:pt>
                <c:pt idx="25">
                  <c:v>-0.33844752945838164</c:v>
                </c:pt>
                <c:pt idx="26">
                  <c:v>-0.34835955489131065</c:v>
                </c:pt>
                <c:pt idx="27">
                  <c:v>-0.3708322089733963</c:v>
                </c:pt>
                <c:pt idx="28">
                  <c:v>-0.39283995248563774</c:v>
                </c:pt>
                <c:pt idx="29">
                  <c:v>-0.41642153443515534</c:v>
                </c:pt>
                <c:pt idx="30">
                  <c:v>-0.41206995751339348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7-413E-9AD8-91FAC961E444}"/>
            </c:ext>
          </c:extLst>
        </c:ser>
        <c:ser>
          <c:idx val="3"/>
          <c:order val="3"/>
          <c:tx>
            <c:strRef>
              <c:f>'Annex 2 Table 3 (S2)'!$X$5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3 (S2)'!$X$7:$X$37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-0.73444872705186992</c:v>
                </c:pt>
                <c:pt idx="16">
                  <c:v>-0.7223652356718786</c:v>
                </c:pt>
                <c:pt idx="17">
                  <c:v>-0.71076331956848982</c:v>
                </c:pt>
                <c:pt idx="18">
                  <c:v>-0.69819436060527618</c:v>
                </c:pt>
                <c:pt idx="19">
                  <c:v>-0.68671393998371655</c:v>
                </c:pt>
                <c:pt idx="20">
                  <c:v>-0.6762353835974636</c:v>
                </c:pt>
                <c:pt idx="21">
                  <c:v>-0.6666826943859564</c:v>
                </c:pt>
                <c:pt idx="22">
                  <c:v>-0.65669902077647602</c:v>
                </c:pt>
                <c:pt idx="23">
                  <c:v>-0.64625515647538689</c:v>
                </c:pt>
                <c:pt idx="24">
                  <c:v>-0.6343770314510726</c:v>
                </c:pt>
                <c:pt idx="25">
                  <c:v>-0.62100462219128238</c:v>
                </c:pt>
                <c:pt idx="26">
                  <c:v>-0.6058427167191629</c:v>
                </c:pt>
                <c:pt idx="27">
                  <c:v>-0.58862255838121813</c:v>
                </c:pt>
                <c:pt idx="28">
                  <c:v>-0.5693332664391797</c:v>
                </c:pt>
                <c:pt idx="29">
                  <c:v>-0.54792307850073285</c:v>
                </c:pt>
                <c:pt idx="30">
                  <c:v>-0.52492986464529923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17-413E-9AD8-91FAC961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032640"/>
        <c:axId val="199316224"/>
      </c:barChart>
      <c:lineChart>
        <c:grouping val="standard"/>
        <c:varyColors val="0"/>
        <c:ser>
          <c:idx val="0"/>
          <c:order val="0"/>
          <c:tx>
            <c:strRef>
              <c:f>'Annex 2 Table 3 (S2)'!$U$5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3 (S2)'!$A$7:$A$37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3 (S2)'!$U$7:$U$37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-0.87132092495732927</c:v>
                </c:pt>
                <c:pt idx="15">
                  <c:v>-0.74837974030279975</c:v>
                </c:pt>
                <c:pt idx="16">
                  <c:v>-0.61894291382482658</c:v>
                </c:pt>
                <c:pt idx="17">
                  <c:v>-0.52173414535296869</c:v>
                </c:pt>
                <c:pt idx="18">
                  <c:v>-0.49767587144444103</c:v>
                </c:pt>
                <c:pt idx="19">
                  <c:v>-0.36982022767357337</c:v>
                </c:pt>
                <c:pt idx="20">
                  <c:v>-0.24633095432872032</c:v>
                </c:pt>
                <c:pt idx="21">
                  <c:v>-0.12666971034383623</c:v>
                </c:pt>
                <c:pt idx="22">
                  <c:v>-7.5520393652064532E-2</c:v>
                </c:pt>
                <c:pt idx="23">
                  <c:v>-2.5850220126146572E-2</c:v>
                </c:pt>
                <c:pt idx="24">
                  <c:v>-2.5375094870297321E-2</c:v>
                </c:pt>
                <c:pt idx="25">
                  <c:v>-2.7945218362740332E-2</c:v>
                </c:pt>
                <c:pt idx="26">
                  <c:v>-4.5438196531729313E-2</c:v>
                </c:pt>
                <c:pt idx="27">
                  <c:v>-7.6520929782787239E-2</c:v>
                </c:pt>
                <c:pt idx="28">
                  <c:v>-0.1081733192660479</c:v>
                </c:pt>
                <c:pt idx="29">
                  <c:v>-0.14245999518478875</c:v>
                </c:pt>
                <c:pt idx="30">
                  <c:v>-0.14960502519074392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17-413E-9AD8-91FAC961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32640"/>
        <c:axId val="199316224"/>
      </c:lineChart>
      <c:catAx>
        <c:axId val="20203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99316224"/>
        <c:crosses val="autoZero"/>
        <c:auto val="1"/>
        <c:lblAlgn val="ctr"/>
        <c:lblOffset val="100"/>
        <c:noMultiLvlLbl val="0"/>
      </c:catAx>
      <c:valAx>
        <c:axId val="19931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2032640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3 (S2)'!$V$4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3 (S2)'!$V$7:$V$37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1.1214782857545107</c:v>
                </c:pt>
                <c:pt idx="15">
                  <c:v>1.1016730905778052</c:v>
                </c:pt>
                <c:pt idx="16">
                  <c:v>1.083547853507818</c:v>
                </c:pt>
                <c:pt idx="17">
                  <c:v>1.0661449793527347</c:v>
                </c:pt>
                <c:pt idx="18">
                  <c:v>1.0472915409079142</c:v>
                </c:pt>
                <c:pt idx="19">
                  <c:v>1.0300709099755747</c:v>
                </c:pt>
                <c:pt idx="20">
                  <c:v>1.0143530753961953</c:v>
                </c:pt>
                <c:pt idx="21">
                  <c:v>1.0000240415789348</c:v>
                </c:pt>
                <c:pt idx="22">
                  <c:v>0.98504853116471414</c:v>
                </c:pt>
                <c:pt idx="23">
                  <c:v>0.96938273471308045</c:v>
                </c:pt>
                <c:pt idx="24">
                  <c:v>0.95156554717660879</c:v>
                </c:pt>
                <c:pt idx="25">
                  <c:v>0.93150693328692369</c:v>
                </c:pt>
                <c:pt idx="26">
                  <c:v>0.90876407507874424</c:v>
                </c:pt>
                <c:pt idx="27">
                  <c:v>0.8829338375718272</c:v>
                </c:pt>
                <c:pt idx="28">
                  <c:v>0.85399989965876955</c:v>
                </c:pt>
                <c:pt idx="29">
                  <c:v>0.82188461775109944</c:v>
                </c:pt>
                <c:pt idx="30">
                  <c:v>0.78739479696794878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0-4059-8C9E-3747BCDB13EA}"/>
            </c:ext>
          </c:extLst>
        </c:ser>
        <c:ser>
          <c:idx val="2"/>
          <c:order val="2"/>
          <c:tx>
            <c:strRef>
              <c:f>'Annex 2 Table 3 (S2)'!$W$4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3 (S2)'!$W$7:$W$37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-1.115604103828735</c:v>
                </c:pt>
                <c:pt idx="16">
                  <c:v>-0.98012553166076599</c:v>
                </c:pt>
                <c:pt idx="17">
                  <c:v>-0.87711580513721354</c:v>
                </c:pt>
                <c:pt idx="18">
                  <c:v>-0.84677305174707906</c:v>
                </c:pt>
                <c:pt idx="19">
                  <c:v>-0.71317719766543153</c:v>
                </c:pt>
                <c:pt idx="20">
                  <c:v>-0.58444864612745207</c:v>
                </c:pt>
                <c:pt idx="21">
                  <c:v>-0.46001105753681454</c:v>
                </c:pt>
                <c:pt idx="22">
                  <c:v>-0.40386990404030265</c:v>
                </c:pt>
                <c:pt idx="23">
                  <c:v>-0.34897779836384013</c:v>
                </c:pt>
                <c:pt idx="24">
                  <c:v>-0.34256361059583357</c:v>
                </c:pt>
                <c:pt idx="25">
                  <c:v>-0.33844752945838164</c:v>
                </c:pt>
                <c:pt idx="26">
                  <c:v>-0.34835955489131065</c:v>
                </c:pt>
                <c:pt idx="27">
                  <c:v>-0.3708322089733963</c:v>
                </c:pt>
                <c:pt idx="28">
                  <c:v>-0.39283995248563774</c:v>
                </c:pt>
                <c:pt idx="29">
                  <c:v>-0.41642153443515534</c:v>
                </c:pt>
                <c:pt idx="30">
                  <c:v>-0.41206995751339348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059-8C9E-3747BCDB13EA}"/>
            </c:ext>
          </c:extLst>
        </c:ser>
        <c:ser>
          <c:idx val="3"/>
          <c:order val="3"/>
          <c:tx>
            <c:strRef>
              <c:f>'Annex 2 Table 3 (S2)'!$X$4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3 (S2)'!$X$7:$X$37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-0.73444872705186992</c:v>
                </c:pt>
                <c:pt idx="16">
                  <c:v>-0.7223652356718786</c:v>
                </c:pt>
                <c:pt idx="17">
                  <c:v>-0.71076331956848982</c:v>
                </c:pt>
                <c:pt idx="18">
                  <c:v>-0.69819436060527618</c:v>
                </c:pt>
                <c:pt idx="19">
                  <c:v>-0.68671393998371655</c:v>
                </c:pt>
                <c:pt idx="20">
                  <c:v>-0.6762353835974636</c:v>
                </c:pt>
                <c:pt idx="21">
                  <c:v>-0.6666826943859564</c:v>
                </c:pt>
                <c:pt idx="22">
                  <c:v>-0.65669902077647602</c:v>
                </c:pt>
                <c:pt idx="23">
                  <c:v>-0.64625515647538689</c:v>
                </c:pt>
                <c:pt idx="24">
                  <c:v>-0.6343770314510726</c:v>
                </c:pt>
                <c:pt idx="25">
                  <c:v>-0.62100462219128238</c:v>
                </c:pt>
                <c:pt idx="26">
                  <c:v>-0.6058427167191629</c:v>
                </c:pt>
                <c:pt idx="27">
                  <c:v>-0.58862255838121813</c:v>
                </c:pt>
                <c:pt idx="28">
                  <c:v>-0.5693332664391797</c:v>
                </c:pt>
                <c:pt idx="29">
                  <c:v>-0.54792307850073285</c:v>
                </c:pt>
                <c:pt idx="30">
                  <c:v>-0.52492986464529923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059-8C9E-3747BCDB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830784"/>
        <c:axId val="215410176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3 (S2)'!$A$7:$A$37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3 (S2)'!$U$7:$U$37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-0.87132092495732927</c:v>
                </c:pt>
                <c:pt idx="15">
                  <c:v>-0.74837974030279975</c:v>
                </c:pt>
                <c:pt idx="16">
                  <c:v>-0.61894291382482658</c:v>
                </c:pt>
                <c:pt idx="17">
                  <c:v>-0.52173414535296869</c:v>
                </c:pt>
                <c:pt idx="18">
                  <c:v>-0.49767587144444103</c:v>
                </c:pt>
                <c:pt idx="19">
                  <c:v>-0.36982022767357337</c:v>
                </c:pt>
                <c:pt idx="20">
                  <c:v>-0.24633095432872032</c:v>
                </c:pt>
                <c:pt idx="21">
                  <c:v>-0.12666971034383623</c:v>
                </c:pt>
                <c:pt idx="22">
                  <c:v>-7.5520393652064532E-2</c:v>
                </c:pt>
                <c:pt idx="23">
                  <c:v>-2.5850220126146572E-2</c:v>
                </c:pt>
                <c:pt idx="24">
                  <c:v>-2.5375094870297321E-2</c:v>
                </c:pt>
                <c:pt idx="25">
                  <c:v>-2.7945218362740332E-2</c:v>
                </c:pt>
                <c:pt idx="26">
                  <c:v>-4.5438196531729313E-2</c:v>
                </c:pt>
                <c:pt idx="27">
                  <c:v>-7.6520929782787239E-2</c:v>
                </c:pt>
                <c:pt idx="28">
                  <c:v>-0.1081733192660479</c:v>
                </c:pt>
                <c:pt idx="29">
                  <c:v>-0.14245999518478875</c:v>
                </c:pt>
                <c:pt idx="30">
                  <c:v>-0.14960502519074392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60-4059-8C9E-3747BCDB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30784"/>
        <c:axId val="215410176"/>
      </c:lineChart>
      <c:catAx>
        <c:axId val="20183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5410176"/>
        <c:crosses val="autoZero"/>
        <c:auto val="1"/>
        <c:lblAlgn val="ctr"/>
        <c:lblOffset val="100"/>
        <c:noMultiLvlLbl val="0"/>
      </c:catAx>
      <c:valAx>
        <c:axId val="21541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1830784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Interest expenditure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4 (S3)'!$V$7:$V$37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1.1231057688241242</c:v>
                </c:pt>
                <c:pt idx="15">
                  <c:v>1.1121003503471916</c:v>
                </c:pt>
                <c:pt idx="16">
                  <c:v>1.1045953517928251</c:v>
                </c:pt>
                <c:pt idx="17">
                  <c:v>1.0983576462876874</c:v>
                </c:pt>
                <c:pt idx="18">
                  <c:v>1.0934468328949309</c:v>
                </c:pt>
                <c:pt idx="19">
                  <c:v>1.0901616164150667</c:v>
                </c:pt>
                <c:pt idx="20">
                  <c:v>1.0884683966407251</c:v>
                </c:pt>
                <c:pt idx="21">
                  <c:v>1.0883346133911234</c:v>
                </c:pt>
                <c:pt idx="22">
                  <c:v>1.0897287157150481</c:v>
                </c:pt>
                <c:pt idx="23">
                  <c:v>1.0926201320927633</c:v>
                </c:pt>
                <c:pt idx="24">
                  <c:v>1.0969792416033992</c:v>
                </c:pt>
                <c:pt idx="25">
                  <c:v>1.1027773460255166</c:v>
                </c:pt>
                <c:pt idx="26">
                  <c:v>1.1099866428397085</c:v>
                </c:pt>
                <c:pt idx="27">
                  <c:v>1.1185801991031681</c:v>
                </c:pt>
                <c:pt idx="28">
                  <c:v>1.1285319261672244</c:v>
                </c:pt>
                <c:pt idx="29">
                  <c:v>1.1398165552098429</c:v>
                </c:pt>
                <c:pt idx="30">
                  <c:v>1.1524096135560795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B-46E5-B72D-D77769B847F2}"/>
            </c:ext>
          </c:extLst>
        </c:ser>
        <c:ser>
          <c:idx val="2"/>
          <c:order val="2"/>
          <c:tx>
            <c:v>Growth effect</c:v>
          </c:tx>
          <c:invertIfNegative val="0"/>
          <c:val>
            <c:numRef>
              <c:f>'Annex 2 Table 4 (S3)'!$W$7:$W$37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-1.0379603269907121</c:v>
                </c:pt>
                <c:pt idx="16">
                  <c:v>-0.95731597155378179</c:v>
                </c:pt>
                <c:pt idx="17">
                  <c:v>-0.95190996011599571</c:v>
                </c:pt>
                <c:pt idx="18">
                  <c:v>-0.94485021201433783</c:v>
                </c:pt>
                <c:pt idx="19">
                  <c:v>-0.93921616183451906</c:v>
                </c:pt>
                <c:pt idx="20">
                  <c:v>-0.93496644326831502</c:v>
                </c:pt>
                <c:pt idx="21">
                  <c:v>-0.9320609253144494</c:v>
                </c:pt>
                <c:pt idx="22">
                  <c:v>-0.93046067264900278</c:v>
                </c:pt>
                <c:pt idx="23">
                  <c:v>-0.9301279073199934</c:v>
                </c:pt>
                <c:pt idx="24">
                  <c:v>-0.93102597171980817</c:v>
                </c:pt>
                <c:pt idx="25">
                  <c:v>-0.93311929279082184</c:v>
                </c:pt>
                <c:pt idx="26">
                  <c:v>-0.93637334742119005</c:v>
                </c:pt>
                <c:pt idx="27">
                  <c:v>-0.94075462898933115</c:v>
                </c:pt>
                <c:pt idx="28">
                  <c:v>-0.94623061501713446</c:v>
                </c:pt>
                <c:pt idx="29">
                  <c:v>-0.95276973589335623</c:v>
                </c:pt>
                <c:pt idx="30">
                  <c:v>-0.96034134463006604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B-46E5-B72D-D77769B847F2}"/>
            </c:ext>
          </c:extLst>
        </c:ser>
        <c:ser>
          <c:idx val="3"/>
          <c:order val="3"/>
          <c:tx>
            <c:v>Iflation effect</c:v>
          </c:tx>
          <c:spPr>
            <a:solidFill>
              <a:srgbClr val="FF0000"/>
            </a:solidFill>
          </c:spPr>
          <c:invertIfNegative val="0"/>
          <c:val>
            <c:numRef>
              <c:f>'Annex 2 Table 4 (S3)'!$X$7:$X$37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-0.89286388500047476</c:v>
                </c:pt>
                <c:pt idx="16">
                  <c:v>-0.89805764325202453</c:v>
                </c:pt>
                <c:pt idx="17">
                  <c:v>-0.90414215257375929</c:v>
                </c:pt>
                <c:pt idx="18">
                  <c:v>-0.91120569407910912</c:v>
                </c:pt>
                <c:pt idx="19">
                  <c:v>-0.90846801367922225</c:v>
                </c:pt>
                <c:pt idx="20">
                  <c:v>-0.90705699720060418</c:v>
                </c:pt>
                <c:pt idx="21">
                  <c:v>-0.90694551115926969</c:v>
                </c:pt>
                <c:pt idx="22">
                  <c:v>-0.90810726309587342</c:v>
                </c:pt>
                <c:pt idx="23">
                  <c:v>-0.91051677674396936</c:v>
                </c:pt>
                <c:pt idx="24">
                  <c:v>-0.91414936800283264</c:v>
                </c:pt>
                <c:pt idx="25">
                  <c:v>-0.91898112168793045</c:v>
                </c:pt>
                <c:pt idx="26">
                  <c:v>-0.9249888690330903</c:v>
                </c:pt>
                <c:pt idx="27">
                  <c:v>-0.93215016591930677</c:v>
                </c:pt>
                <c:pt idx="28">
                  <c:v>-0.94044327180602039</c:v>
                </c:pt>
                <c:pt idx="29">
                  <c:v>-0.94984712934153581</c:v>
                </c:pt>
                <c:pt idx="30">
                  <c:v>-0.96034134463006604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B-46E5-B72D-D77769B8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20704"/>
        <c:axId val="114783360"/>
      </c:barChart>
      <c:lineChart>
        <c:grouping val="standard"/>
        <c:varyColors val="0"/>
        <c:ser>
          <c:idx val="0"/>
          <c:order val="0"/>
          <c:tx>
            <c:v>Snowball efect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4 (S3)'!$A$7:$A$37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4 (S3)'!$U$7:$U$37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-0.81541875733103297</c:v>
                </c:pt>
                <c:pt idx="15">
                  <c:v>-0.81872386164399524</c:v>
                </c:pt>
                <c:pt idx="16">
                  <c:v>-0.75077826301298123</c:v>
                </c:pt>
                <c:pt idx="17">
                  <c:v>-0.75769446640206761</c:v>
                </c:pt>
                <c:pt idx="18">
                  <c:v>-0.76260907319851601</c:v>
                </c:pt>
                <c:pt idx="19">
                  <c:v>-0.75752255909867461</c:v>
                </c:pt>
                <c:pt idx="20">
                  <c:v>-0.75355504382819405</c:v>
                </c:pt>
                <c:pt idx="21">
                  <c:v>-0.75067182308259572</c:v>
                </c:pt>
                <c:pt idx="22">
                  <c:v>-0.74883922002982806</c:v>
                </c:pt>
                <c:pt idx="23">
                  <c:v>-0.74802455197119944</c:v>
                </c:pt>
                <c:pt idx="24">
                  <c:v>-0.74819609811924159</c:v>
                </c:pt>
                <c:pt idx="25">
                  <c:v>-0.74932306845323571</c:v>
                </c:pt>
                <c:pt idx="26">
                  <c:v>-0.75137557361457186</c:v>
                </c:pt>
                <c:pt idx="27">
                  <c:v>-0.75432459580546984</c:v>
                </c:pt>
                <c:pt idx="28">
                  <c:v>-0.75814196065593042</c:v>
                </c:pt>
                <c:pt idx="29">
                  <c:v>-0.76280031002504911</c:v>
                </c:pt>
                <c:pt idx="30">
                  <c:v>-0.76827307570405257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6B-46E5-B72D-D77769B8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20704"/>
        <c:axId val="114783360"/>
      </c:lineChart>
      <c:catAx>
        <c:axId val="10092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83360"/>
        <c:crosses val="autoZero"/>
        <c:auto val="1"/>
        <c:lblAlgn val="ctr"/>
        <c:lblOffset val="100"/>
        <c:noMultiLvlLbl val="0"/>
      </c:catAx>
      <c:valAx>
        <c:axId val="11478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920704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Procentu izdevumi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4 (S3)'!$V$7:$V$37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1.1231057688241242</c:v>
                </c:pt>
                <c:pt idx="15">
                  <c:v>1.1121003503471916</c:v>
                </c:pt>
                <c:pt idx="16">
                  <c:v>1.1045953517928251</c:v>
                </c:pt>
                <c:pt idx="17">
                  <c:v>1.0983576462876874</c:v>
                </c:pt>
                <c:pt idx="18">
                  <c:v>1.0934468328949309</c:v>
                </c:pt>
                <c:pt idx="19">
                  <c:v>1.0901616164150667</c:v>
                </c:pt>
                <c:pt idx="20">
                  <c:v>1.0884683966407251</c:v>
                </c:pt>
                <c:pt idx="21">
                  <c:v>1.0883346133911234</c:v>
                </c:pt>
                <c:pt idx="22">
                  <c:v>1.0897287157150481</c:v>
                </c:pt>
                <c:pt idx="23">
                  <c:v>1.0926201320927633</c:v>
                </c:pt>
                <c:pt idx="24">
                  <c:v>1.0969792416033992</c:v>
                </c:pt>
                <c:pt idx="25">
                  <c:v>1.1027773460255166</c:v>
                </c:pt>
                <c:pt idx="26">
                  <c:v>1.1099866428397085</c:v>
                </c:pt>
                <c:pt idx="27">
                  <c:v>1.1185801991031681</c:v>
                </c:pt>
                <c:pt idx="28">
                  <c:v>1.1285319261672244</c:v>
                </c:pt>
                <c:pt idx="29">
                  <c:v>1.1398165552098429</c:v>
                </c:pt>
                <c:pt idx="30">
                  <c:v>1.1524096135560795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4BA-AF36-3408000DB950}"/>
            </c:ext>
          </c:extLst>
        </c:ser>
        <c:ser>
          <c:idx val="2"/>
          <c:order val="2"/>
          <c:tx>
            <c:v>Augsmes efekts</c:v>
          </c:tx>
          <c:invertIfNegative val="0"/>
          <c:val>
            <c:numRef>
              <c:f>'Annex 2 Table 4 (S3)'!$W$7:$W$37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-1.0482320509025158</c:v>
                </c:pt>
                <c:pt idx="15">
                  <c:v>-1.0379603269907121</c:v>
                </c:pt>
                <c:pt idx="16">
                  <c:v>-0.95731597155378179</c:v>
                </c:pt>
                <c:pt idx="17">
                  <c:v>-0.95190996011599571</c:v>
                </c:pt>
                <c:pt idx="18">
                  <c:v>-0.94485021201433783</c:v>
                </c:pt>
                <c:pt idx="19">
                  <c:v>-0.93921616183451906</c:v>
                </c:pt>
                <c:pt idx="20">
                  <c:v>-0.93496644326831502</c:v>
                </c:pt>
                <c:pt idx="21">
                  <c:v>-0.9320609253144494</c:v>
                </c:pt>
                <c:pt idx="22">
                  <c:v>-0.93046067264900278</c:v>
                </c:pt>
                <c:pt idx="23">
                  <c:v>-0.9301279073199934</c:v>
                </c:pt>
                <c:pt idx="24">
                  <c:v>-0.93102597171980817</c:v>
                </c:pt>
                <c:pt idx="25">
                  <c:v>-0.93311929279082184</c:v>
                </c:pt>
                <c:pt idx="26">
                  <c:v>-0.93637334742119005</c:v>
                </c:pt>
                <c:pt idx="27">
                  <c:v>-0.94075462898933115</c:v>
                </c:pt>
                <c:pt idx="28">
                  <c:v>-0.94623061501713446</c:v>
                </c:pt>
                <c:pt idx="29">
                  <c:v>-0.95276973589335623</c:v>
                </c:pt>
                <c:pt idx="30">
                  <c:v>-0.96034134463006604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4BA-AF36-3408000DB950}"/>
            </c:ext>
          </c:extLst>
        </c:ser>
        <c:ser>
          <c:idx val="3"/>
          <c:order val="3"/>
          <c:tx>
            <c:v>Inflācijas efekts</c:v>
          </c:tx>
          <c:spPr>
            <a:solidFill>
              <a:srgbClr val="FF0000"/>
            </a:solidFill>
          </c:spPr>
          <c:invertIfNegative val="0"/>
          <c:val>
            <c:numRef>
              <c:f>'Annex 2 Table 4 (S3)'!$X$7:$X$37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-0.89029247525264132</c:v>
                </c:pt>
                <c:pt idx="15">
                  <c:v>-0.89286388500047476</c:v>
                </c:pt>
                <c:pt idx="16">
                  <c:v>-0.89805764325202453</c:v>
                </c:pt>
                <c:pt idx="17">
                  <c:v>-0.90414215257375929</c:v>
                </c:pt>
                <c:pt idx="18">
                  <c:v>-0.91120569407910912</c:v>
                </c:pt>
                <c:pt idx="19">
                  <c:v>-0.90846801367922225</c:v>
                </c:pt>
                <c:pt idx="20">
                  <c:v>-0.90705699720060418</c:v>
                </c:pt>
                <c:pt idx="21">
                  <c:v>-0.90694551115926969</c:v>
                </c:pt>
                <c:pt idx="22">
                  <c:v>-0.90810726309587342</c:v>
                </c:pt>
                <c:pt idx="23">
                  <c:v>-0.91051677674396936</c:v>
                </c:pt>
                <c:pt idx="24">
                  <c:v>-0.91414936800283264</c:v>
                </c:pt>
                <c:pt idx="25">
                  <c:v>-0.91898112168793045</c:v>
                </c:pt>
                <c:pt idx="26">
                  <c:v>-0.9249888690330903</c:v>
                </c:pt>
                <c:pt idx="27">
                  <c:v>-0.93215016591930677</c:v>
                </c:pt>
                <c:pt idx="28">
                  <c:v>-0.94044327180602039</c:v>
                </c:pt>
                <c:pt idx="29">
                  <c:v>-0.94984712934153581</c:v>
                </c:pt>
                <c:pt idx="30">
                  <c:v>-0.96034134463006604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A1-44BA-AF36-3408000DB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20864"/>
        <c:axId val="188847232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4 (S3)'!$A$7:$A$37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4 (S3)'!$U$7:$U$37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-0.81541875733103297</c:v>
                </c:pt>
                <c:pt idx="15">
                  <c:v>-0.81872386164399524</c:v>
                </c:pt>
                <c:pt idx="16">
                  <c:v>-0.75077826301298123</c:v>
                </c:pt>
                <c:pt idx="17">
                  <c:v>-0.75769446640206761</c:v>
                </c:pt>
                <c:pt idx="18">
                  <c:v>-0.76260907319851601</c:v>
                </c:pt>
                <c:pt idx="19">
                  <c:v>-0.75752255909867461</c:v>
                </c:pt>
                <c:pt idx="20">
                  <c:v>-0.75355504382819405</c:v>
                </c:pt>
                <c:pt idx="21">
                  <c:v>-0.75067182308259572</c:v>
                </c:pt>
                <c:pt idx="22">
                  <c:v>-0.74883922002982806</c:v>
                </c:pt>
                <c:pt idx="23">
                  <c:v>-0.74802455197119944</c:v>
                </c:pt>
                <c:pt idx="24">
                  <c:v>-0.74819609811924159</c:v>
                </c:pt>
                <c:pt idx="25">
                  <c:v>-0.74932306845323571</c:v>
                </c:pt>
                <c:pt idx="26">
                  <c:v>-0.75137557361457186</c:v>
                </c:pt>
                <c:pt idx="27">
                  <c:v>-0.75432459580546984</c:v>
                </c:pt>
                <c:pt idx="28">
                  <c:v>-0.75814196065593042</c:v>
                </c:pt>
                <c:pt idx="29">
                  <c:v>-0.76280031002504911</c:v>
                </c:pt>
                <c:pt idx="30">
                  <c:v>-0.76827307570405257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A1-44BA-AF36-3408000DB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20864"/>
        <c:axId val="188847232"/>
      </c:lineChart>
      <c:catAx>
        <c:axId val="18882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88847232"/>
        <c:crosses val="autoZero"/>
        <c:auto val="1"/>
        <c:lblAlgn val="ctr"/>
        <c:lblOffset val="100"/>
        <c:noMultiLvlLbl val="0"/>
      </c:catAx>
      <c:valAx>
        <c:axId val="18884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8820864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5 (S4)'!$V$5</c:f>
              <c:strCache>
                <c:ptCount val="1"/>
                <c:pt idx="0">
                  <c:v>Interest expenditure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5 (S4)'!$V$7:$V$37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1.1214782857545107</c:v>
                </c:pt>
                <c:pt idx="15">
                  <c:v>1.1123818219042261</c:v>
                </c:pt>
                <c:pt idx="16">
                  <c:v>1.1083992647808367</c:v>
                </c:pt>
                <c:pt idx="17">
                  <c:v>1.1085827208866799</c:v>
                </c:pt>
                <c:pt idx="18">
                  <c:v>1.1106759916277613</c:v>
                </c:pt>
                <c:pt idx="19">
                  <c:v>1.1179966263481147</c:v>
                </c:pt>
                <c:pt idx="20">
                  <c:v>1.1305563417605455</c:v>
                </c:pt>
                <c:pt idx="21">
                  <c:v>1.1484208469286517</c:v>
                </c:pt>
                <c:pt idx="22">
                  <c:v>1.1694127134365209</c:v>
                </c:pt>
                <c:pt idx="23">
                  <c:v>1.1935911621893467</c:v>
                </c:pt>
                <c:pt idx="24">
                  <c:v>1.219217676291787</c:v>
                </c:pt>
                <c:pt idx="25">
                  <c:v>1.2461675436121173</c:v>
                </c:pt>
                <c:pt idx="26">
                  <c:v>1.2738038955617008</c:v>
                </c:pt>
                <c:pt idx="27">
                  <c:v>1.301449461638666</c:v>
                </c:pt>
                <c:pt idx="28">
                  <c:v>1.3289131129717544</c:v>
                </c:pt>
                <c:pt idx="29">
                  <c:v>1.3558636771478023</c:v>
                </c:pt>
                <c:pt idx="30">
                  <c:v>1.3834551319753301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B-4976-8F94-C44CAE5B62D6}"/>
            </c:ext>
          </c:extLst>
        </c:ser>
        <c:ser>
          <c:idx val="2"/>
          <c:order val="2"/>
          <c:tx>
            <c:strRef>
              <c:f>'Annex 2 Table 5 (S4)'!$W$5</c:f>
              <c:strCache>
                <c:ptCount val="1"/>
                <c:pt idx="0">
                  <c:v>Growth effect</c:v>
                </c:pt>
              </c:strCache>
            </c:strRef>
          </c:tx>
          <c:invertIfNegative val="0"/>
          <c:val>
            <c:numRef>
              <c:f>'Annex 2 Table 5 (S4)'!$W$7:$W$37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-1.1264482505331708</c:v>
                </c:pt>
                <c:pt idx="16">
                  <c:v>-1.0026049289551582</c:v>
                </c:pt>
                <c:pt idx="17">
                  <c:v>-0.91202926864791711</c:v>
                </c:pt>
                <c:pt idx="18">
                  <c:v>-0.89802167037225</c:v>
                </c:pt>
                <c:pt idx="19">
                  <c:v>-0.77405321639192926</c:v>
                </c:pt>
                <c:pt idx="20">
                  <c:v>-0.65140249420023</c:v>
                </c:pt>
                <c:pt idx="21">
                  <c:v>-0.52827358776181399</c:v>
                </c:pt>
                <c:pt idx="22">
                  <c:v>-0.47945921994389934</c:v>
                </c:pt>
                <c:pt idx="23">
                  <c:v>-0.42969283546262338</c:v>
                </c:pt>
                <c:pt idx="24">
                  <c:v>-0.43891838090609214</c:v>
                </c:pt>
                <c:pt idx="25">
                  <c:v>-0.45277422137751239</c:v>
                </c:pt>
                <c:pt idx="26">
                  <c:v>-0.48829148317536819</c:v>
                </c:pt>
                <c:pt idx="27">
                  <c:v>-0.54660876975104333</c:v>
                </c:pt>
                <c:pt idx="28">
                  <c:v>-0.6113000298547564</c:v>
                </c:pt>
                <c:pt idx="29">
                  <c:v>-0.68697092113453739</c:v>
                </c:pt>
                <c:pt idx="30">
                  <c:v>-0.72400820992212589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B-4976-8F94-C44CAE5B62D6}"/>
            </c:ext>
          </c:extLst>
        </c:ser>
        <c:ser>
          <c:idx val="3"/>
          <c:order val="3"/>
          <c:tx>
            <c:strRef>
              <c:f>'Annex 2 Table 5 (S4)'!$X$5</c:f>
              <c:strCache>
                <c:ptCount val="1"/>
                <c:pt idx="0">
                  <c:v>Inflation effect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5 (S4)'!$X$7:$X$37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-0.74158788126948405</c:v>
                </c:pt>
                <c:pt idx="16">
                  <c:v>-0.73893284318722452</c:v>
                </c:pt>
                <c:pt idx="17">
                  <c:v>-0.73905514725778665</c:v>
                </c:pt>
                <c:pt idx="18">
                  <c:v>-0.74045066108517421</c:v>
                </c:pt>
                <c:pt idx="19">
                  <c:v>-0.7453310842320765</c:v>
                </c:pt>
                <c:pt idx="20">
                  <c:v>-0.75370422784036362</c:v>
                </c:pt>
                <c:pt idx="21">
                  <c:v>-0.7656138979524344</c:v>
                </c:pt>
                <c:pt idx="22">
                  <c:v>-0.77960847562434721</c:v>
                </c:pt>
                <c:pt idx="23">
                  <c:v>-0.79572744145956442</c:v>
                </c:pt>
                <c:pt idx="24">
                  <c:v>-0.81281178419452471</c:v>
                </c:pt>
                <c:pt idx="25">
                  <c:v>-0.83077836240807823</c:v>
                </c:pt>
                <c:pt idx="26">
                  <c:v>-0.84920259704113388</c:v>
                </c:pt>
                <c:pt idx="27">
                  <c:v>-0.86763297442577736</c:v>
                </c:pt>
                <c:pt idx="28">
                  <c:v>-0.88594207531450286</c:v>
                </c:pt>
                <c:pt idx="29">
                  <c:v>-0.9039091180985348</c:v>
                </c:pt>
                <c:pt idx="30">
                  <c:v>-0.92230342131688658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9B-4976-8F94-C44CAE5B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5300352"/>
        <c:axId val="215302144"/>
      </c:barChart>
      <c:lineChart>
        <c:grouping val="standard"/>
        <c:varyColors val="0"/>
        <c:ser>
          <c:idx val="0"/>
          <c:order val="0"/>
          <c:tx>
            <c:strRef>
              <c:f>'Annex 2 Table 5 (S4)'!$U$5</c:f>
              <c:strCache>
                <c:ptCount val="1"/>
                <c:pt idx="0">
                  <c:v>Snowball effect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5 (S4)'!$A$7:$A$37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5 (S4)'!$U$7:$U$37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-0.87132092495732927</c:v>
                </c:pt>
                <c:pt idx="15">
                  <c:v>-0.75565430989842874</c:v>
                </c:pt>
                <c:pt idx="16">
                  <c:v>-0.63313850736154598</c:v>
                </c:pt>
                <c:pt idx="17">
                  <c:v>-0.5425016950190239</c:v>
                </c:pt>
                <c:pt idx="18">
                  <c:v>-0.5277963398296629</c:v>
                </c:pt>
                <c:pt idx="19">
                  <c:v>-0.40138767427589106</c:v>
                </c:pt>
                <c:pt idx="20">
                  <c:v>-0.27455038028004808</c:v>
                </c:pt>
                <c:pt idx="21">
                  <c:v>-0.14546663878559674</c:v>
                </c:pt>
                <c:pt idx="22">
                  <c:v>-8.9654982131725736E-2</c:v>
                </c:pt>
                <c:pt idx="23">
                  <c:v>-3.1829114732841113E-2</c:v>
                </c:pt>
                <c:pt idx="24">
                  <c:v>-3.2512488808829842E-2</c:v>
                </c:pt>
                <c:pt idx="25">
                  <c:v>-3.7385040173473216E-2</c:v>
                </c:pt>
                <c:pt idx="26">
                  <c:v>-6.3690184654801252E-2</c:v>
                </c:pt>
                <c:pt idx="27">
                  <c:v>-0.11279228253815465</c:v>
                </c:pt>
                <c:pt idx="28">
                  <c:v>-0.16832899219750486</c:v>
                </c:pt>
                <c:pt idx="29">
                  <c:v>-0.23501636208526988</c:v>
                </c:pt>
                <c:pt idx="30">
                  <c:v>-0.26285649926368237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B-4976-8F94-C44CAE5B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300352"/>
        <c:axId val="215302144"/>
      </c:lineChart>
      <c:catAx>
        <c:axId val="21530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5302144"/>
        <c:crosses val="autoZero"/>
        <c:auto val="1"/>
        <c:lblAlgn val="ctr"/>
        <c:lblOffset val="100"/>
        <c:noMultiLvlLbl val="0"/>
      </c:catAx>
      <c:valAx>
        <c:axId val="215302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5300352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'Annex 2 Table 5 (S4)'!$V$4</c:f>
              <c:strCache>
                <c:ptCount val="1"/>
                <c:pt idx="0">
                  <c:v>Procentu izdevumi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val>
            <c:numRef>
              <c:f>'Annex 2 Table 5 (S4)'!$V$7:$V$37</c:f>
              <c:numCache>
                <c:formatCode>#\ ##0.0</c:formatCode>
                <c:ptCount val="31"/>
                <c:pt idx="0">
                  <c:v>0.35322218696617808</c:v>
                </c:pt>
                <c:pt idx="1">
                  <c:v>0.55069070676927834</c:v>
                </c:pt>
                <c:pt idx="2">
                  <c:v>1.5106292206258041</c:v>
                </c:pt>
                <c:pt idx="3">
                  <c:v>1.7309735944138094</c:v>
                </c:pt>
                <c:pt idx="4">
                  <c:v>1.7697099537491503</c:v>
                </c:pt>
                <c:pt idx="5">
                  <c:v>1.6545115793187832</c:v>
                </c:pt>
                <c:pt idx="6">
                  <c:v>1.4833339774744583</c:v>
                </c:pt>
                <c:pt idx="7">
                  <c:v>1.4281994015188588</c:v>
                </c:pt>
                <c:pt idx="8">
                  <c:v>1.3242631226698951</c:v>
                </c:pt>
                <c:pt idx="9">
                  <c:v>1.1270382306554882</c:v>
                </c:pt>
                <c:pt idx="10">
                  <c:v>0.93829140518070775</c:v>
                </c:pt>
                <c:pt idx="11">
                  <c:v>0.82477192547114619</c:v>
                </c:pt>
                <c:pt idx="12">
                  <c:v>0.91804961917207439</c:v>
                </c:pt>
                <c:pt idx="13">
                  <c:v>0.93295167804935231</c:v>
                </c:pt>
                <c:pt idx="14">
                  <c:v>1.1214782857545107</c:v>
                </c:pt>
                <c:pt idx="15">
                  <c:v>1.1123818219042261</c:v>
                </c:pt>
                <c:pt idx="16">
                  <c:v>1.1083992647808367</c:v>
                </c:pt>
                <c:pt idx="17">
                  <c:v>1.1085827208866799</c:v>
                </c:pt>
                <c:pt idx="18">
                  <c:v>1.1106759916277613</c:v>
                </c:pt>
                <c:pt idx="19">
                  <c:v>1.1179966263481147</c:v>
                </c:pt>
                <c:pt idx="20">
                  <c:v>1.1305563417605455</c:v>
                </c:pt>
                <c:pt idx="21">
                  <c:v>1.1484208469286517</c:v>
                </c:pt>
                <c:pt idx="22">
                  <c:v>1.1694127134365209</c:v>
                </c:pt>
                <c:pt idx="23">
                  <c:v>1.1935911621893467</c:v>
                </c:pt>
                <c:pt idx="24">
                  <c:v>1.219217676291787</c:v>
                </c:pt>
                <c:pt idx="25">
                  <c:v>1.2461675436121173</c:v>
                </c:pt>
                <c:pt idx="26">
                  <c:v>1.2738038955617008</c:v>
                </c:pt>
                <c:pt idx="27">
                  <c:v>1.301449461638666</c:v>
                </c:pt>
                <c:pt idx="28">
                  <c:v>1.3289131129717544</c:v>
                </c:pt>
                <c:pt idx="29">
                  <c:v>1.3558636771478023</c:v>
                </c:pt>
                <c:pt idx="30">
                  <c:v>1.3834551319753301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D-4313-AA6F-0DD9BF602102}"/>
            </c:ext>
          </c:extLst>
        </c:ser>
        <c:ser>
          <c:idx val="2"/>
          <c:order val="2"/>
          <c:tx>
            <c:strRef>
              <c:f>'Annex 2 Table 5 (S4)'!$W$4</c:f>
              <c:strCache>
                <c:ptCount val="1"/>
                <c:pt idx="0">
                  <c:v>Augsmes efekts</c:v>
                </c:pt>
              </c:strCache>
            </c:strRef>
          </c:tx>
          <c:invertIfNegative val="0"/>
          <c:val>
            <c:numRef>
              <c:f>'Annex 2 Table 5 (S4)'!$W$7:$W$37</c:f>
              <c:numCache>
                <c:formatCode>#\ ##0.0</c:formatCode>
                <c:ptCount val="31"/>
                <c:pt idx="0">
                  <c:v>-0.75408771741381198</c:v>
                </c:pt>
                <c:pt idx="1">
                  <c:v>0.28484510068140767</c:v>
                </c:pt>
                <c:pt idx="2">
                  <c:v>3.4338138340874536</c:v>
                </c:pt>
                <c:pt idx="3">
                  <c:v>1.4418407467012233</c:v>
                </c:pt>
                <c:pt idx="4">
                  <c:v>-2.6495003455269166</c:v>
                </c:pt>
                <c:pt idx="5">
                  <c:v>-1.5936255509996087</c:v>
                </c:pt>
                <c:pt idx="6">
                  <c:v>-1.047323759498809</c:v>
                </c:pt>
                <c:pt idx="7">
                  <c:v>-0.7977602651547927</c:v>
                </c:pt>
                <c:pt idx="8">
                  <c:v>-1.0751516780419534</c:v>
                </c:pt>
                <c:pt idx="9">
                  <c:v>-0.69365287410699028</c:v>
                </c:pt>
                <c:pt idx="10">
                  <c:v>-1.3900764119317692</c:v>
                </c:pt>
                <c:pt idx="11">
                  <c:v>-1.2454386431079614</c:v>
                </c:pt>
                <c:pt idx="12">
                  <c:v>-1.1349946900902503</c:v>
                </c:pt>
                <c:pt idx="13">
                  <c:v>-1.1700423537385638</c:v>
                </c:pt>
                <c:pt idx="14">
                  <c:v>-1.2451470202088328</c:v>
                </c:pt>
                <c:pt idx="15">
                  <c:v>-1.1264482505331708</c:v>
                </c:pt>
                <c:pt idx="16">
                  <c:v>-1.0026049289551582</c:v>
                </c:pt>
                <c:pt idx="17">
                  <c:v>-0.91202926864791711</c:v>
                </c:pt>
                <c:pt idx="18">
                  <c:v>-0.89802167037225</c:v>
                </c:pt>
                <c:pt idx="19">
                  <c:v>-0.77405321639192926</c:v>
                </c:pt>
                <c:pt idx="20">
                  <c:v>-0.65140249420023</c:v>
                </c:pt>
                <c:pt idx="21">
                  <c:v>-0.52827358776181399</c:v>
                </c:pt>
                <c:pt idx="22">
                  <c:v>-0.47945921994389934</c:v>
                </c:pt>
                <c:pt idx="23">
                  <c:v>-0.42969283546262338</c:v>
                </c:pt>
                <c:pt idx="24">
                  <c:v>-0.43891838090609214</c:v>
                </c:pt>
                <c:pt idx="25">
                  <c:v>-0.45277422137751239</c:v>
                </c:pt>
                <c:pt idx="26">
                  <c:v>-0.48829148317536819</c:v>
                </c:pt>
                <c:pt idx="27">
                  <c:v>-0.54660876975104333</c:v>
                </c:pt>
                <c:pt idx="28">
                  <c:v>-0.6113000298547564</c:v>
                </c:pt>
                <c:pt idx="29">
                  <c:v>-0.68697092113453739</c:v>
                </c:pt>
                <c:pt idx="30">
                  <c:v>-0.72400820992212589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D-4313-AA6F-0DD9BF602102}"/>
            </c:ext>
          </c:extLst>
        </c:ser>
        <c:ser>
          <c:idx val="3"/>
          <c:order val="3"/>
          <c:tx>
            <c:strRef>
              <c:f>'Annex 2 Table 5 (S4)'!$X$4</c:f>
              <c:strCache>
                <c:ptCount val="1"/>
                <c:pt idx="0">
                  <c:v>Inflācijas efekts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'Annex 2 Table 5 (S4)'!$X$7:$X$37</c:f>
              <c:numCache>
                <c:formatCode>#\ ##0.0</c:formatCode>
                <c:ptCount val="31"/>
                <c:pt idx="0">
                  <c:v>-1.5271106283080966</c:v>
                </c:pt>
                <c:pt idx="1">
                  <c:v>-0.93312948952540176</c:v>
                </c:pt>
                <c:pt idx="2">
                  <c:v>2.3366613887454313</c:v>
                </c:pt>
                <c:pt idx="3">
                  <c:v>0.36811478924548391</c:v>
                </c:pt>
                <c:pt idx="4">
                  <c:v>-2.6547693162756296</c:v>
                </c:pt>
                <c:pt idx="5">
                  <c:v>-1.4502736165825458</c:v>
                </c:pt>
                <c:pt idx="6">
                  <c:v>-0.57885532509972903</c:v>
                </c:pt>
                <c:pt idx="7">
                  <c:v>-0.58476716622718083</c:v>
                </c:pt>
                <c:pt idx="8">
                  <c:v>-0.15712429613174064</c:v>
                </c:pt>
                <c:pt idx="9">
                  <c:v>-0.25451436918853126</c:v>
                </c:pt>
                <c:pt idx="10">
                  <c:v>-1.0595030455769585</c:v>
                </c:pt>
                <c:pt idx="11">
                  <c:v>-1.0176545028370734</c:v>
                </c:pt>
                <c:pt idx="12">
                  <c:v>-0.85259119889302482</c:v>
                </c:pt>
                <c:pt idx="13">
                  <c:v>-0.85765657034032938</c:v>
                </c:pt>
                <c:pt idx="14">
                  <c:v>-0.74765219050300713</c:v>
                </c:pt>
                <c:pt idx="15">
                  <c:v>-0.74158788126948405</c:v>
                </c:pt>
                <c:pt idx="16">
                  <c:v>-0.73893284318722452</c:v>
                </c:pt>
                <c:pt idx="17">
                  <c:v>-0.73905514725778665</c:v>
                </c:pt>
                <c:pt idx="18">
                  <c:v>-0.74045066108517421</c:v>
                </c:pt>
                <c:pt idx="19">
                  <c:v>-0.7453310842320765</c:v>
                </c:pt>
                <c:pt idx="20">
                  <c:v>-0.75370422784036362</c:v>
                </c:pt>
                <c:pt idx="21">
                  <c:v>-0.7656138979524344</c:v>
                </c:pt>
                <c:pt idx="22">
                  <c:v>-0.77960847562434721</c:v>
                </c:pt>
                <c:pt idx="23">
                  <c:v>-0.79572744145956442</c:v>
                </c:pt>
                <c:pt idx="24">
                  <c:v>-0.81281178419452471</c:v>
                </c:pt>
                <c:pt idx="25">
                  <c:v>-0.83077836240807823</c:v>
                </c:pt>
                <c:pt idx="26">
                  <c:v>-0.84920259704113388</c:v>
                </c:pt>
                <c:pt idx="27">
                  <c:v>-0.86763297442577736</c:v>
                </c:pt>
                <c:pt idx="28">
                  <c:v>-0.88594207531450286</c:v>
                </c:pt>
                <c:pt idx="29">
                  <c:v>-0.9039091180985348</c:v>
                </c:pt>
                <c:pt idx="30">
                  <c:v>-0.92230342131688658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D-4313-AA6F-0DD9BF60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5419520"/>
        <c:axId val="216736128"/>
      </c:barChart>
      <c:lineChart>
        <c:grouping val="standard"/>
        <c:varyColors val="0"/>
        <c:ser>
          <c:idx val="0"/>
          <c:order val="0"/>
          <c:tx>
            <c:v>Sniegabumbas efekts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'Annex 2 Table 5 (S4)'!$A$7:$A$37</c:f>
              <c:strCache>
                <c:ptCount val="3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  <c:pt idx="30">
                  <c:v>2037</c:v>
                </c:pt>
              </c:strCache>
            </c:strRef>
          </c:cat>
          <c:val>
            <c:numRef>
              <c:f>'Annex 2 Table 5 (S4)'!$U$7:$U$37</c:f>
              <c:numCache>
                <c:formatCode>#\ ##0.0</c:formatCode>
                <c:ptCount val="31"/>
                <c:pt idx="0">
                  <c:v>-1.9279761587557305</c:v>
                </c:pt>
                <c:pt idx="1">
                  <c:v>-9.7593682074715749E-2</c:v>
                </c:pt>
                <c:pt idx="2">
                  <c:v>7.2811044434586893</c:v>
                </c:pt>
                <c:pt idx="3">
                  <c:v>3.5409291303605168</c:v>
                </c:pt>
                <c:pt idx="4">
                  <c:v>-3.5345597080533961</c:v>
                </c:pt>
                <c:pt idx="5">
                  <c:v>-1.3893875882633713</c:v>
                </c:pt>
                <c:pt idx="6">
                  <c:v>-0.14284510712407972</c:v>
                </c:pt>
                <c:pt idx="7">
                  <c:v>4.5671970136885287E-2</c:v>
                </c:pt>
                <c:pt idx="8">
                  <c:v>9.1987148496201016E-2</c:v>
                </c:pt>
                <c:pt idx="9">
                  <c:v>0.1788709873599667</c:v>
                </c:pt>
                <c:pt idx="10">
                  <c:v>-1.5112880523280201</c:v>
                </c:pt>
                <c:pt idx="11">
                  <c:v>-1.4383212204738887</c:v>
                </c:pt>
                <c:pt idx="12">
                  <c:v>-1.0695362698112008</c:v>
                </c:pt>
                <c:pt idx="13">
                  <c:v>-1.0947472460295409</c:v>
                </c:pt>
                <c:pt idx="14">
                  <c:v>-0.87132092495732927</c:v>
                </c:pt>
                <c:pt idx="15">
                  <c:v>-0.75565430989842874</c:v>
                </c:pt>
                <c:pt idx="16">
                  <c:v>-0.63313850736154598</c:v>
                </c:pt>
                <c:pt idx="17">
                  <c:v>-0.5425016950190239</c:v>
                </c:pt>
                <c:pt idx="18">
                  <c:v>-0.5277963398296629</c:v>
                </c:pt>
                <c:pt idx="19">
                  <c:v>-0.40138767427589106</c:v>
                </c:pt>
                <c:pt idx="20">
                  <c:v>-0.27455038028004808</c:v>
                </c:pt>
                <c:pt idx="21">
                  <c:v>-0.14546663878559674</c:v>
                </c:pt>
                <c:pt idx="22">
                  <c:v>-8.9654982131725736E-2</c:v>
                </c:pt>
                <c:pt idx="23">
                  <c:v>-3.1829114732841113E-2</c:v>
                </c:pt>
                <c:pt idx="24">
                  <c:v>-3.2512488808829842E-2</c:v>
                </c:pt>
                <c:pt idx="25">
                  <c:v>-3.7385040173473216E-2</c:v>
                </c:pt>
                <c:pt idx="26">
                  <c:v>-6.3690184654801252E-2</c:v>
                </c:pt>
                <c:pt idx="27">
                  <c:v>-0.11279228253815465</c:v>
                </c:pt>
                <c:pt idx="28">
                  <c:v>-0.16832899219750486</c:v>
                </c:pt>
                <c:pt idx="29">
                  <c:v>-0.23501636208526988</c:v>
                </c:pt>
                <c:pt idx="30">
                  <c:v>-0.26285649926368237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D-4313-AA6F-0DD9BF60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19520"/>
        <c:axId val="216736128"/>
      </c:lineChart>
      <c:catAx>
        <c:axId val="2154195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6736128"/>
        <c:crosses val="autoZero"/>
        <c:auto val="1"/>
        <c:lblAlgn val="ctr"/>
        <c:lblOffset val="100"/>
        <c:noMultiLvlLbl val="0"/>
      </c:catAx>
      <c:valAx>
        <c:axId val="21673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5419520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Scenario 1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Chart!$B$6:$B$37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38.650678184274078</c:v>
                </c:pt>
                <c:pt idx="16">
                  <c:v>37.831310526287197</c:v>
                </c:pt>
                <c:pt idx="17">
                  <c:v>37.016309204598073</c:v>
                </c:pt>
                <c:pt idx="18">
                  <c:v>36.132356279359712</c:v>
                </c:pt>
                <c:pt idx="19">
                  <c:v>35.184005923516018</c:v>
                </c:pt>
                <c:pt idx="20">
                  <c:v>34.183225643271562</c:v>
                </c:pt>
                <c:pt idx="21">
                  <c:v>33.130944315665147</c:v>
                </c:pt>
                <c:pt idx="22">
                  <c:v>32.028060380981699</c:v>
                </c:pt>
                <c:pt idx="23">
                  <c:v>30.875442727704328</c:v>
                </c:pt>
                <c:pt idx="24">
                  <c:v>29.67393154855505</c:v>
                </c:pt>
                <c:pt idx="25">
                  <c:v>28.424339168589913</c:v>
                </c:pt>
                <c:pt idx="26">
                  <c:v>27.127450846280261</c:v>
                </c:pt>
                <c:pt idx="27">
                  <c:v>25.784025548478734</c:v>
                </c:pt>
                <c:pt idx="28">
                  <c:v>24.394796700137544</c:v>
                </c:pt>
                <c:pt idx="29">
                  <c:v>22.960472909615838</c:v>
                </c:pt>
                <c:pt idx="30">
                  <c:v>21.481738670383667</c:v>
                </c:pt>
                <c:pt idx="31">
                  <c:v>19.959255039902036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C-472E-96F5-CE06ECF329B7}"/>
            </c:ext>
          </c:extLst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Scenario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Chart!$C$6:$C$37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38.594801265550679</c:v>
                </c:pt>
                <c:pt idx="16">
                  <c:v>37.840355061559791</c:v>
                </c:pt>
                <c:pt idx="17">
                  <c:v>37.143587419232929</c:v>
                </c:pt>
                <c:pt idx="18">
                  <c:v>36.4716209036511</c:v>
                </c:pt>
                <c:pt idx="19">
                  <c:v>35.749851680788282</c:v>
                </c:pt>
                <c:pt idx="20">
                  <c:v>35.084142182520651</c:v>
                </c:pt>
                <c:pt idx="21">
                  <c:v>34.470028692371329</c:v>
                </c:pt>
                <c:pt idx="22">
                  <c:v>33.903597361721388</c:v>
                </c:pt>
                <c:pt idx="23">
                  <c:v>33.314970334575847</c:v>
                </c:pt>
                <c:pt idx="24">
                  <c:v>32.702643486812448</c:v>
                </c:pt>
                <c:pt idx="25">
                  <c:v>32.01645221180295</c:v>
                </c:pt>
                <c:pt idx="26">
                  <c:v>31.253305298666444</c:v>
                </c:pt>
                <c:pt idx="27">
                  <c:v>30.397999330594988</c:v>
                </c:pt>
                <c:pt idx="28">
                  <c:v>29.436693339933516</c:v>
                </c:pt>
                <c:pt idx="29">
                  <c:v>28.368826968661239</c:v>
                </c:pt>
                <c:pt idx="30">
                  <c:v>27.191734453573922</c:v>
                </c:pt>
                <c:pt idx="31">
                  <c:v>25.933116103761794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C-472E-96F5-CE06ECF329B7}"/>
            </c:ext>
          </c:extLst>
        </c:ser>
        <c:ser>
          <c:idx val="2"/>
          <c:order val="2"/>
          <c:tx>
            <c:strRef>
              <c:f>Chart!$D$5</c:f>
              <c:strCache>
                <c:ptCount val="1"/>
                <c:pt idx="0">
                  <c:v>Scenario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Chart!$D$6:$D$37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39.025836079010915</c:v>
                </c:pt>
                <c:pt idx="16">
                  <c:v>38.698568173291193</c:v>
                </c:pt>
                <c:pt idx="17">
                  <c:v>38.49148135157958</c:v>
                </c:pt>
                <c:pt idx="18">
                  <c:v>38.327904924558169</c:v>
                </c:pt>
                <c:pt idx="19">
                  <c:v>38.209885126728494</c:v>
                </c:pt>
                <c:pt idx="20">
                  <c:v>38.147677489574797</c:v>
                </c:pt>
                <c:pt idx="21">
                  <c:v>38.140128405977372</c:v>
                </c:pt>
                <c:pt idx="22">
                  <c:v>38.186119976396036</c:v>
                </c:pt>
                <c:pt idx="23">
                  <c:v>38.28456895150574</c:v>
                </c:pt>
                <c:pt idx="24">
                  <c:v>38.434425709128945</c:v>
                </c:pt>
                <c:pt idx="25">
                  <c:v>38.634673264315744</c:v>
                </c:pt>
                <c:pt idx="26">
                  <c:v>38.884326311463425</c:v>
                </c:pt>
                <c:pt idx="27">
                  <c:v>39.182430297405638</c:v>
                </c:pt>
                <c:pt idx="28">
                  <c:v>39.528060524439404</c:v>
                </c:pt>
                <c:pt idx="29">
                  <c:v>39.920321282293656</c:v>
                </c:pt>
                <c:pt idx="30">
                  <c:v>40.35834500807853</c:v>
                </c:pt>
                <c:pt idx="31">
                  <c:v>40.841291473287598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C-472E-96F5-CE06ECF329B7}"/>
            </c:ext>
          </c:extLst>
        </c:ser>
        <c:ser>
          <c:idx val="3"/>
          <c:order val="3"/>
          <c:tx>
            <c:strRef>
              <c:f>Chart!$E$5</c:f>
              <c:strCache>
                <c:ptCount val="1"/>
                <c:pt idx="0">
                  <c:v>Scenario 4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Chart!$A$6:$A$37</c:f>
              <c:strCache>
                <c:ptCount val="3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</c:strCache>
            </c:strRef>
          </c:cat>
          <c:val>
            <c:numRef>
              <c:f>Chart!$E$6:$E$37</c:f>
              <c:numCache>
                <c:formatCode>#\ ##0.0</c:formatCode>
                <c:ptCount val="32"/>
                <c:pt idx="0">
                  <c:v>10.012364155818185</c:v>
                </c:pt>
                <c:pt idx="1">
                  <c:v>8.5074313652351385</c:v>
                </c:pt>
                <c:pt idx="2">
                  <c:v>18.523085174119508</c:v>
                </c:pt>
                <c:pt idx="3">
                  <c:v>36.250850060868686</c:v>
                </c:pt>
                <c:pt idx="4">
                  <c:v>46.992172598313033</c:v>
                </c:pt>
                <c:pt idx="5">
                  <c:v>42.890225620052369</c:v>
                </c:pt>
                <c:pt idx="6">
                  <c:v>41.515857929133624</c:v>
                </c:pt>
                <c:pt idx="7">
                  <c:v>39.026602935386144</c:v>
                </c:pt>
                <c:pt idx="8">
                  <c:v>40.878663818110624</c:v>
                </c:pt>
                <c:pt idx="9">
                  <c:v>36.517981642438372</c:v>
                </c:pt>
                <c:pt idx="10">
                  <c:v>40.118964080811999</c:v>
                </c:pt>
                <c:pt idx="11">
                  <c:v>38.715860182044878</c:v>
                </c:pt>
                <c:pt idx="12">
                  <c:v>37.348874550653413</c:v>
                </c:pt>
                <c:pt idx="13">
                  <c:v>38.587773836661107</c:v>
                </c:pt>
                <c:pt idx="14">
                  <c:v>39.400311676266369</c:v>
                </c:pt>
                <c:pt idx="15">
                  <c:v>38.969959160287523</c:v>
                </c:pt>
                <c:pt idx="16">
                  <c:v>38.708232030082712</c:v>
                </c:pt>
                <c:pt idx="17">
                  <c:v>38.622082364167987</c:v>
                </c:pt>
                <c:pt idx="18">
                  <c:v>38.678965819123576</c:v>
                </c:pt>
                <c:pt idx="19">
                  <c:v>38.801419576555666</c:v>
                </c:pt>
                <c:pt idx="20">
                  <c:v>39.103346163942781</c:v>
                </c:pt>
                <c:pt idx="21">
                  <c:v>39.585147855091208</c:v>
                </c:pt>
                <c:pt idx="22">
                  <c:v>40.249080661184486</c:v>
                </c:pt>
                <c:pt idx="23">
                  <c:v>41.020386206609658</c:v>
                </c:pt>
                <c:pt idx="24">
                  <c:v>41.901097742444968</c:v>
                </c:pt>
                <c:pt idx="25">
                  <c:v>42.831526188617048</c:v>
                </c:pt>
                <c:pt idx="26">
                  <c:v>43.807389761936705</c:v>
                </c:pt>
                <c:pt idx="27">
                  <c:v>44.806822640860709</c:v>
                </c:pt>
                <c:pt idx="28">
                  <c:v>45.806571871491499</c:v>
                </c:pt>
                <c:pt idx="29">
                  <c:v>46.800075362582504</c:v>
                </c:pt>
                <c:pt idx="30">
                  <c:v>47.775962861281791</c:v>
                </c:pt>
                <c:pt idx="31">
                  <c:v>48.773854272348537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5C-472E-96F5-CE06ECF3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45568"/>
        <c:axId val="103647104"/>
      </c:lineChart>
      <c:catAx>
        <c:axId val="10364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3647104"/>
        <c:crosses val="autoZero"/>
        <c:auto val="1"/>
        <c:lblAlgn val="ctr"/>
        <c:lblOffset val="100"/>
        <c:noMultiLvlLbl val="0"/>
      </c:catAx>
      <c:valAx>
        <c:axId val="1036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0364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212912</xdr:colOff>
      <xdr:row>4</xdr:row>
      <xdr:rowOff>22412</xdr:rowOff>
    </xdr:from>
    <xdr:to>
      <xdr:col>31</xdr:col>
      <xdr:colOff>573222</xdr:colOff>
      <xdr:row>16</xdr:row>
      <xdr:rowOff>70212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224118</xdr:colOff>
      <xdr:row>19</xdr:row>
      <xdr:rowOff>112059</xdr:rowOff>
    </xdr:from>
    <xdr:to>
      <xdr:col>31</xdr:col>
      <xdr:colOff>584428</xdr:colOff>
      <xdr:row>36</xdr:row>
      <xdr:rowOff>137447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95250</xdr:rowOff>
    </xdr:from>
    <xdr:to>
      <xdr:col>13</xdr:col>
      <xdr:colOff>514350</xdr:colOff>
      <xdr:row>18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323850</xdr:colOff>
      <xdr:row>19</xdr:row>
      <xdr:rowOff>47625</xdr:rowOff>
    </xdr:from>
    <xdr:to>
      <xdr:col>13</xdr:col>
      <xdr:colOff>514350</xdr:colOff>
      <xdr:row>37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266700</xdr:colOff>
      <xdr:row>0</xdr:row>
      <xdr:rowOff>95250</xdr:rowOff>
    </xdr:from>
    <xdr:to>
      <xdr:col>27</xdr:col>
      <xdr:colOff>457200</xdr:colOff>
      <xdr:row>18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266700</xdr:colOff>
      <xdr:row>19</xdr:row>
      <xdr:rowOff>47625</xdr:rowOff>
    </xdr:from>
    <xdr:to>
      <xdr:col>27</xdr:col>
      <xdr:colOff>457200</xdr:colOff>
      <xdr:row>37</xdr:row>
      <xdr:rowOff>47625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179294</xdr:colOff>
      <xdr:row>3</xdr:row>
      <xdr:rowOff>896470</xdr:rowOff>
    </xdr:from>
    <xdr:to>
      <xdr:col>31</xdr:col>
      <xdr:colOff>539604</xdr:colOff>
      <xdr:row>16</xdr:row>
      <xdr:rowOff>25387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179294</xdr:colOff>
      <xdr:row>19</xdr:row>
      <xdr:rowOff>123265</xdr:rowOff>
    </xdr:from>
    <xdr:to>
      <xdr:col>31</xdr:col>
      <xdr:colOff>539604</xdr:colOff>
      <xdr:row>36</xdr:row>
      <xdr:rowOff>148653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241327</xdr:colOff>
      <xdr:row>4</xdr:row>
      <xdr:rowOff>11731</xdr:rowOff>
    </xdr:from>
    <xdr:to>
      <xdr:col>31</xdr:col>
      <xdr:colOff>580519</xdr:colOff>
      <xdr:row>16</xdr:row>
      <xdr:rowOff>95735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209702</xdr:colOff>
      <xdr:row>19</xdr:row>
      <xdr:rowOff>65689</xdr:rowOff>
    </xdr:from>
    <xdr:to>
      <xdr:col>31</xdr:col>
      <xdr:colOff>548894</xdr:colOff>
      <xdr:row>37</xdr:row>
      <xdr:rowOff>2397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179295</xdr:colOff>
      <xdr:row>4</xdr:row>
      <xdr:rowOff>11206</xdr:rowOff>
    </xdr:from>
    <xdr:to>
      <xdr:col>31</xdr:col>
      <xdr:colOff>518487</xdr:colOff>
      <xdr:row>16</xdr:row>
      <xdr:rowOff>95210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179294</xdr:colOff>
      <xdr:row>19</xdr:row>
      <xdr:rowOff>78441</xdr:rowOff>
    </xdr:from>
    <xdr:to>
      <xdr:col>31</xdr:col>
      <xdr:colOff>518486</xdr:colOff>
      <xdr:row>36</xdr:row>
      <xdr:rowOff>140033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95250</xdr:rowOff>
    </xdr:from>
    <xdr:to>
      <xdr:col>13</xdr:col>
      <xdr:colOff>514350</xdr:colOff>
      <xdr:row>18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323850</xdr:colOff>
      <xdr:row>19</xdr:row>
      <xdr:rowOff>47625</xdr:rowOff>
    </xdr:from>
    <xdr:to>
      <xdr:col>13</xdr:col>
      <xdr:colOff>514350</xdr:colOff>
      <xdr:row>37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201705</xdr:colOff>
      <xdr:row>3</xdr:row>
      <xdr:rowOff>918882</xdr:rowOff>
    </xdr:from>
    <xdr:to>
      <xdr:col>31</xdr:col>
      <xdr:colOff>540897</xdr:colOff>
      <xdr:row>16</xdr:row>
      <xdr:rowOff>84003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212912</xdr:colOff>
      <xdr:row>19</xdr:row>
      <xdr:rowOff>89647</xdr:rowOff>
    </xdr:from>
    <xdr:to>
      <xdr:col>31</xdr:col>
      <xdr:colOff>552104</xdr:colOff>
      <xdr:row>36</xdr:row>
      <xdr:rowOff>151239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201706</xdr:colOff>
      <xdr:row>3</xdr:row>
      <xdr:rowOff>896471</xdr:rowOff>
    </xdr:from>
    <xdr:to>
      <xdr:col>31</xdr:col>
      <xdr:colOff>540898</xdr:colOff>
      <xdr:row>16</xdr:row>
      <xdr:rowOff>61592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224118</xdr:colOff>
      <xdr:row>19</xdr:row>
      <xdr:rowOff>89647</xdr:rowOff>
    </xdr:from>
    <xdr:to>
      <xdr:col>31</xdr:col>
      <xdr:colOff>563310</xdr:colOff>
      <xdr:row>36</xdr:row>
      <xdr:rowOff>151239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246530</xdr:colOff>
      <xdr:row>3</xdr:row>
      <xdr:rowOff>918882</xdr:rowOff>
    </xdr:from>
    <xdr:to>
      <xdr:col>31</xdr:col>
      <xdr:colOff>585722</xdr:colOff>
      <xdr:row>16</xdr:row>
      <xdr:rowOff>84003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212913</xdr:colOff>
      <xdr:row>19</xdr:row>
      <xdr:rowOff>145677</xdr:rowOff>
    </xdr:from>
    <xdr:to>
      <xdr:col>31</xdr:col>
      <xdr:colOff>552105</xdr:colOff>
      <xdr:row>37</xdr:row>
      <xdr:rowOff>50387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190501</xdr:colOff>
      <xdr:row>3</xdr:row>
      <xdr:rowOff>918882</xdr:rowOff>
    </xdr:from>
    <xdr:to>
      <xdr:col>31</xdr:col>
      <xdr:colOff>529693</xdr:colOff>
      <xdr:row>16</xdr:row>
      <xdr:rowOff>84003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224118</xdr:colOff>
      <xdr:row>19</xdr:row>
      <xdr:rowOff>112058</xdr:rowOff>
    </xdr:from>
    <xdr:to>
      <xdr:col>31</xdr:col>
      <xdr:colOff>563310</xdr:colOff>
      <xdr:row>37</xdr:row>
      <xdr:rowOff>16768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1"/>
  <sheetViews>
    <sheetView showGridLines="0" tabSelected="1" zoomScaleNormal="100" workbookViewId="0">
      <selection activeCell="B8" sqref="B8"/>
    </sheetView>
  </sheetViews>
  <sheetFormatPr defaultRowHeight="12" x14ac:dyDescent="0.2"/>
  <cols>
    <col min="1" max="1" width="5.85546875" style="1" customWidth="1"/>
    <col min="2" max="2" width="15.7109375" style="1" customWidth="1"/>
    <col min="3" max="5" width="15.7109375" style="4" customWidth="1"/>
    <col min="6" max="7" width="15.7109375" style="1" customWidth="1" collapsed="1"/>
    <col min="8" max="16384" width="9.140625" style="1"/>
  </cols>
  <sheetData>
    <row r="1" spans="1:7" ht="15" x14ac:dyDescent="0.25">
      <c r="A1" s="9" t="s">
        <v>64</v>
      </c>
      <c r="B1" s="6"/>
      <c r="C1" s="8"/>
      <c r="D1" s="8"/>
      <c r="E1" s="8"/>
      <c r="F1" s="6"/>
      <c r="G1" s="27" t="s">
        <v>38</v>
      </c>
    </row>
    <row r="2" spans="1:7" ht="15" x14ac:dyDescent="0.25">
      <c r="A2" s="9" t="s">
        <v>126</v>
      </c>
      <c r="B2" s="6"/>
      <c r="C2" s="8"/>
      <c r="D2" s="8"/>
      <c r="E2" s="8"/>
      <c r="F2" s="6"/>
      <c r="G2" s="27" t="s">
        <v>39</v>
      </c>
    </row>
    <row r="3" spans="1:7" ht="5.0999999999999996" customHeight="1" x14ac:dyDescent="0.25">
      <c r="A3" s="9"/>
      <c r="B3" s="6"/>
      <c r="C3" s="8"/>
      <c r="D3" s="8"/>
      <c r="E3" s="8"/>
      <c r="F3" s="6"/>
      <c r="G3" s="6"/>
    </row>
    <row r="4" spans="1:7" x14ac:dyDescent="0.2">
      <c r="A4" s="15" t="s">
        <v>34</v>
      </c>
      <c r="B4" s="28" t="s">
        <v>41</v>
      </c>
      <c r="C4" s="29"/>
      <c r="D4" s="30"/>
      <c r="E4" s="28" t="s">
        <v>46</v>
      </c>
      <c r="F4" s="29"/>
      <c r="G4" s="30"/>
    </row>
    <row r="5" spans="1:7" ht="23.25" customHeight="1" x14ac:dyDescent="0.2">
      <c r="A5" s="31"/>
      <c r="B5" s="15" t="s">
        <v>43</v>
      </c>
      <c r="C5" s="58" t="s">
        <v>121</v>
      </c>
      <c r="D5" s="16" t="s">
        <v>45</v>
      </c>
      <c r="E5" s="15" t="s">
        <v>43</v>
      </c>
      <c r="F5" s="58" t="s">
        <v>121</v>
      </c>
      <c r="G5" s="16" t="s">
        <v>45</v>
      </c>
    </row>
    <row r="6" spans="1:7" x14ac:dyDescent="0.2">
      <c r="A6" s="15" t="s">
        <v>0</v>
      </c>
      <c r="B6" s="28" t="s">
        <v>40</v>
      </c>
      <c r="C6" s="29"/>
      <c r="D6" s="30"/>
      <c r="E6" s="28" t="s">
        <v>47</v>
      </c>
      <c r="F6" s="29"/>
      <c r="G6" s="30"/>
    </row>
    <row r="7" spans="1:7" s="5" customFormat="1" ht="24" x14ac:dyDescent="0.2">
      <c r="A7" s="31"/>
      <c r="B7" s="13" t="s">
        <v>48</v>
      </c>
      <c r="C7" s="57" t="s">
        <v>120</v>
      </c>
      <c r="D7" s="14" t="s">
        <v>42</v>
      </c>
      <c r="E7" s="13" t="s">
        <v>44</v>
      </c>
      <c r="F7" s="57" t="s">
        <v>120</v>
      </c>
      <c r="G7" s="14" t="s">
        <v>42</v>
      </c>
    </row>
    <row r="8" spans="1:7" s="5" customFormat="1" x14ac:dyDescent="0.2">
      <c r="A8" s="11" t="s">
        <v>2</v>
      </c>
      <c r="B8" s="18">
        <v>35.5</v>
      </c>
      <c r="C8" s="22">
        <v>28.8</v>
      </c>
      <c r="D8" s="32">
        <f>B8-C8</f>
        <v>6.6999999999999993</v>
      </c>
      <c r="E8" s="18">
        <v>35.5</v>
      </c>
      <c r="F8" s="22">
        <v>28.8</v>
      </c>
      <c r="G8" s="32">
        <f>E8-F8</f>
        <v>6.6999999999999993</v>
      </c>
    </row>
    <row r="9" spans="1:7" s="5" customFormat="1" x14ac:dyDescent="0.2">
      <c r="A9" s="11" t="s">
        <v>3</v>
      </c>
      <c r="B9" s="18">
        <v>33.299999999999997</v>
      </c>
      <c r="C9" s="22">
        <v>28.3</v>
      </c>
      <c r="D9" s="32">
        <f t="shared" ref="D9:D20" si="0">B9-C9</f>
        <v>4.9999999999999964</v>
      </c>
      <c r="E9" s="18">
        <v>33.299999999999997</v>
      </c>
      <c r="F9" s="22">
        <v>28.3</v>
      </c>
      <c r="G9" s="32">
        <f t="shared" ref="G9:G20" si="1">E9-F9</f>
        <v>4.9999999999999964</v>
      </c>
    </row>
    <row r="10" spans="1:7" s="5" customFormat="1" x14ac:dyDescent="0.2">
      <c r="A10" s="11" t="s">
        <v>4</v>
      </c>
      <c r="B10" s="18">
        <v>33.200000000000003</v>
      </c>
      <c r="C10" s="22">
        <v>28</v>
      </c>
      <c r="D10" s="32">
        <f t="shared" si="0"/>
        <v>5.2000000000000028</v>
      </c>
      <c r="E10" s="18">
        <v>33.200000000000003</v>
      </c>
      <c r="F10" s="22">
        <v>28</v>
      </c>
      <c r="G10" s="32">
        <f t="shared" si="1"/>
        <v>5.2000000000000028</v>
      </c>
    </row>
    <row r="11" spans="1:7" s="5" customFormat="1" x14ac:dyDescent="0.2">
      <c r="A11" s="11" t="s">
        <v>5</v>
      </c>
      <c r="B11" s="18">
        <v>34.6</v>
      </c>
      <c r="C11" s="22">
        <v>27.5</v>
      </c>
      <c r="D11" s="32">
        <f t="shared" si="0"/>
        <v>7.1000000000000014</v>
      </c>
      <c r="E11" s="18">
        <v>34.6</v>
      </c>
      <c r="F11" s="22">
        <v>27.5</v>
      </c>
      <c r="G11" s="32">
        <f t="shared" si="1"/>
        <v>7.1000000000000014</v>
      </c>
    </row>
    <row r="12" spans="1:7" s="5" customFormat="1" x14ac:dyDescent="0.2">
      <c r="A12" s="11" t="s">
        <v>6</v>
      </c>
      <c r="B12" s="18">
        <v>36.299999999999997</v>
      </c>
      <c r="C12" s="22">
        <v>28</v>
      </c>
      <c r="D12" s="32">
        <f t="shared" si="0"/>
        <v>8.2999999999999972</v>
      </c>
      <c r="E12" s="18">
        <v>36.299999999999997</v>
      </c>
      <c r="F12" s="22">
        <v>28</v>
      </c>
      <c r="G12" s="32">
        <f t="shared" si="1"/>
        <v>8.2999999999999972</v>
      </c>
    </row>
    <row r="13" spans="1:7" s="5" customFormat="1" x14ac:dyDescent="0.2">
      <c r="A13" s="11" t="s">
        <v>7</v>
      </c>
      <c r="B13" s="18">
        <v>35.700000000000003</v>
      </c>
      <c r="C13" s="22">
        <v>27.9</v>
      </c>
      <c r="D13" s="32">
        <f t="shared" si="0"/>
        <v>7.8000000000000043</v>
      </c>
      <c r="E13" s="18">
        <v>35.700000000000003</v>
      </c>
      <c r="F13" s="22">
        <v>27.9</v>
      </c>
      <c r="G13" s="32">
        <f t="shared" si="1"/>
        <v>7.8000000000000043</v>
      </c>
    </row>
    <row r="14" spans="1:7" s="5" customFormat="1" x14ac:dyDescent="0.2">
      <c r="A14" s="11" t="s">
        <v>8</v>
      </c>
      <c r="B14" s="18">
        <v>36.299999999999997</v>
      </c>
      <c r="C14" s="22">
        <v>28.7</v>
      </c>
      <c r="D14" s="32">
        <f t="shared" si="0"/>
        <v>7.5999999999999979</v>
      </c>
      <c r="E14" s="18">
        <v>36.299999999999997</v>
      </c>
      <c r="F14" s="22">
        <v>28.7</v>
      </c>
      <c r="G14" s="32">
        <f t="shared" si="1"/>
        <v>7.5999999999999979</v>
      </c>
    </row>
    <row r="15" spans="1:7" s="5" customFormat="1" x14ac:dyDescent="0.2">
      <c r="A15" s="11" t="s">
        <v>9</v>
      </c>
      <c r="B15" s="18">
        <v>36.1</v>
      </c>
      <c r="C15" s="22">
        <v>28.7</v>
      </c>
      <c r="D15" s="32">
        <f t="shared" si="0"/>
        <v>7.4000000000000021</v>
      </c>
      <c r="E15" s="18">
        <v>36.1</v>
      </c>
      <c r="F15" s="22">
        <v>28.7</v>
      </c>
      <c r="G15" s="32">
        <f t="shared" si="1"/>
        <v>7.4000000000000021</v>
      </c>
    </row>
    <row r="16" spans="1:7" s="5" customFormat="1" ht="12" customHeight="1" x14ac:dyDescent="0.2">
      <c r="A16" s="11" t="s">
        <v>10</v>
      </c>
      <c r="B16" s="18">
        <v>35.9</v>
      </c>
      <c r="C16" s="22">
        <v>29.1</v>
      </c>
      <c r="D16" s="32">
        <f t="shared" si="0"/>
        <v>6.7999999999999972</v>
      </c>
      <c r="E16" s="18">
        <v>35.9</v>
      </c>
      <c r="F16" s="22">
        <v>29.1</v>
      </c>
      <c r="G16" s="32">
        <f t="shared" si="1"/>
        <v>6.7999999999999972</v>
      </c>
    </row>
    <row r="17" spans="1:7" s="5" customFormat="1" x14ac:dyDescent="0.2">
      <c r="A17" s="11" t="s">
        <v>11</v>
      </c>
      <c r="B17" s="18">
        <v>35.799999999999997</v>
      </c>
      <c r="C17" s="22">
        <v>29.3</v>
      </c>
      <c r="D17" s="32">
        <f t="shared" si="0"/>
        <v>6.4999999999999964</v>
      </c>
      <c r="E17" s="18">
        <v>35.799999999999997</v>
      </c>
      <c r="F17" s="22">
        <v>29.3</v>
      </c>
      <c r="G17" s="32">
        <f t="shared" si="1"/>
        <v>6.4999999999999964</v>
      </c>
    </row>
    <row r="18" spans="1:7" s="5" customFormat="1" ht="12" customHeight="1" x14ac:dyDescent="0.2">
      <c r="A18" s="12" t="s">
        <v>12</v>
      </c>
      <c r="B18" s="19">
        <v>36.1</v>
      </c>
      <c r="C18" s="23">
        <v>30.3</v>
      </c>
      <c r="D18" s="33">
        <f t="shared" si="0"/>
        <v>5.8000000000000007</v>
      </c>
      <c r="E18" s="19">
        <v>36.1</v>
      </c>
      <c r="F18" s="23">
        <v>30.3</v>
      </c>
      <c r="G18" s="33">
        <f t="shared" si="1"/>
        <v>5.8000000000000007</v>
      </c>
    </row>
    <row r="19" spans="1:7" s="2" customFormat="1" ht="12" customHeight="1" x14ac:dyDescent="0.2">
      <c r="A19" s="10" t="s">
        <v>13</v>
      </c>
      <c r="B19" s="17">
        <v>36.4</v>
      </c>
      <c r="C19" s="20">
        <v>30.5</v>
      </c>
      <c r="D19" s="32">
        <f t="shared" si="0"/>
        <v>5.8999999999999986</v>
      </c>
      <c r="E19" s="17">
        <v>36.4</v>
      </c>
      <c r="F19" s="20">
        <v>30.5</v>
      </c>
      <c r="G19" s="32">
        <f t="shared" si="1"/>
        <v>5.8999999999999986</v>
      </c>
    </row>
    <row r="20" spans="1:7" s="2" customFormat="1" x14ac:dyDescent="0.2">
      <c r="A20" s="11" t="s">
        <v>14</v>
      </c>
      <c r="B20" s="18">
        <v>36.5</v>
      </c>
      <c r="C20" s="21">
        <v>30.8</v>
      </c>
      <c r="D20" s="32">
        <f t="shared" si="0"/>
        <v>5.6999999999999993</v>
      </c>
      <c r="E20" s="18">
        <v>36.5</v>
      </c>
      <c r="F20" s="21">
        <v>30.8</v>
      </c>
      <c r="G20" s="32">
        <f t="shared" si="1"/>
        <v>5.6999999999999993</v>
      </c>
    </row>
    <row r="21" spans="1:7" s="2" customFormat="1" x14ac:dyDescent="0.2">
      <c r="A21" s="11" t="s">
        <v>15</v>
      </c>
      <c r="B21" s="18">
        <f>C21+D21</f>
        <v>36.5</v>
      </c>
      <c r="C21" s="18">
        <v>30.8</v>
      </c>
      <c r="D21" s="34">
        <v>5.6999999999999993</v>
      </c>
      <c r="E21" s="18">
        <f>F21+G21</f>
        <v>36.5</v>
      </c>
      <c r="F21" s="18">
        <v>30.8</v>
      </c>
      <c r="G21" s="34">
        <v>5.6999999999999993</v>
      </c>
    </row>
    <row r="22" spans="1:7" s="2" customFormat="1" x14ac:dyDescent="0.2">
      <c r="A22" s="11" t="s">
        <v>16</v>
      </c>
      <c r="B22" s="18">
        <f t="shared" ref="B22:B39" si="2">C22+D22</f>
        <v>36.638888888888886</v>
      </c>
      <c r="C22" s="18">
        <v>30.93888888888889</v>
      </c>
      <c r="D22" s="34">
        <v>5.6999999999999993</v>
      </c>
      <c r="E22" s="18">
        <f t="shared" ref="E22:E39" si="3">F22+G22</f>
        <v>36.5</v>
      </c>
      <c r="F22" s="18">
        <v>30.8</v>
      </c>
      <c r="G22" s="34">
        <v>5.6999999999999993</v>
      </c>
    </row>
    <row r="23" spans="1:7" ht="12" customHeight="1" x14ac:dyDescent="0.2">
      <c r="A23" s="11" t="s">
        <v>17</v>
      </c>
      <c r="B23" s="18">
        <f t="shared" si="2"/>
        <v>36.777777777777779</v>
      </c>
      <c r="C23" s="18">
        <v>31.077777777777779</v>
      </c>
      <c r="D23" s="34">
        <v>5.6999999999999993</v>
      </c>
      <c r="E23" s="18">
        <f t="shared" si="3"/>
        <v>36.5</v>
      </c>
      <c r="F23" s="18">
        <v>30.8</v>
      </c>
      <c r="G23" s="34">
        <v>5.6999999999999993</v>
      </c>
    </row>
    <row r="24" spans="1:7" x14ac:dyDescent="0.2">
      <c r="A24" s="11" t="s">
        <v>18</v>
      </c>
      <c r="B24" s="18">
        <f t="shared" si="2"/>
        <v>36.916666666666671</v>
      </c>
      <c r="C24" s="18">
        <v>31.216666666666669</v>
      </c>
      <c r="D24" s="34">
        <v>5.6999999999999993</v>
      </c>
      <c r="E24" s="18">
        <f t="shared" si="3"/>
        <v>36.5</v>
      </c>
      <c r="F24" s="18">
        <v>30.8</v>
      </c>
      <c r="G24" s="34">
        <v>5.6999999999999993</v>
      </c>
    </row>
    <row r="25" spans="1:7" x14ac:dyDescent="0.2">
      <c r="A25" s="11" t="s">
        <v>19</v>
      </c>
      <c r="B25" s="18">
        <f t="shared" si="2"/>
        <v>37.055555555555557</v>
      </c>
      <c r="C25" s="18">
        <v>31.355555555555558</v>
      </c>
      <c r="D25" s="34">
        <v>5.6999999999999993</v>
      </c>
      <c r="E25" s="18">
        <f t="shared" si="3"/>
        <v>36.5</v>
      </c>
      <c r="F25" s="18">
        <v>30.8</v>
      </c>
      <c r="G25" s="34">
        <v>5.6999999999999993</v>
      </c>
    </row>
    <row r="26" spans="1:7" x14ac:dyDescent="0.2">
      <c r="A26" s="11" t="s">
        <v>20</v>
      </c>
      <c r="B26" s="18">
        <f t="shared" si="2"/>
        <v>37.194444444444443</v>
      </c>
      <c r="C26" s="18">
        <v>31.494444444444447</v>
      </c>
      <c r="D26" s="34">
        <v>5.6999999999999993</v>
      </c>
      <c r="E26" s="18">
        <f t="shared" si="3"/>
        <v>36.5</v>
      </c>
      <c r="F26" s="18">
        <v>30.8</v>
      </c>
      <c r="G26" s="34">
        <v>5.6999999999999993</v>
      </c>
    </row>
    <row r="27" spans="1:7" x14ac:dyDescent="0.2">
      <c r="A27" s="11" t="s">
        <v>21</v>
      </c>
      <c r="B27" s="18">
        <f t="shared" si="2"/>
        <v>37.333333333333336</v>
      </c>
      <c r="C27" s="18">
        <v>31.633333333333336</v>
      </c>
      <c r="D27" s="34">
        <v>5.6999999999999993</v>
      </c>
      <c r="E27" s="18">
        <f t="shared" si="3"/>
        <v>36.5</v>
      </c>
      <c r="F27" s="18">
        <v>30.8</v>
      </c>
      <c r="G27" s="34">
        <v>5.6999999999999993</v>
      </c>
    </row>
    <row r="28" spans="1:7" x14ac:dyDescent="0.2">
      <c r="A28" s="11" t="s">
        <v>22</v>
      </c>
      <c r="B28" s="18">
        <f t="shared" si="2"/>
        <v>37.472222222222229</v>
      </c>
      <c r="C28" s="18">
        <v>31.772222222222226</v>
      </c>
      <c r="D28" s="34">
        <v>5.6999999999999993</v>
      </c>
      <c r="E28" s="18">
        <f t="shared" si="3"/>
        <v>36.5</v>
      </c>
      <c r="F28" s="18">
        <v>30.8</v>
      </c>
      <c r="G28" s="34">
        <v>5.6999999999999993</v>
      </c>
    </row>
    <row r="29" spans="1:7" x14ac:dyDescent="0.2">
      <c r="A29" s="11" t="s">
        <v>23</v>
      </c>
      <c r="B29" s="18">
        <f t="shared" si="2"/>
        <v>37.611111111111114</v>
      </c>
      <c r="C29" s="18">
        <v>31.911111111111115</v>
      </c>
      <c r="D29" s="34">
        <v>5.6999999999999993</v>
      </c>
      <c r="E29" s="18">
        <f t="shared" si="3"/>
        <v>36.5</v>
      </c>
      <c r="F29" s="18">
        <v>30.8</v>
      </c>
      <c r="G29" s="34">
        <v>5.6999999999999993</v>
      </c>
    </row>
    <row r="30" spans="1:7" x14ac:dyDescent="0.2">
      <c r="A30" s="11" t="s">
        <v>24</v>
      </c>
      <c r="B30" s="18">
        <f t="shared" si="2"/>
        <v>37.75</v>
      </c>
      <c r="C30" s="18">
        <v>32.050000000000004</v>
      </c>
      <c r="D30" s="34">
        <v>5.6999999999999993</v>
      </c>
      <c r="E30" s="18">
        <f t="shared" si="3"/>
        <v>36.5</v>
      </c>
      <c r="F30" s="18">
        <v>30.8</v>
      </c>
      <c r="G30" s="34">
        <v>5.6999999999999993</v>
      </c>
    </row>
    <row r="31" spans="1:7" x14ac:dyDescent="0.2">
      <c r="A31" s="11" t="s">
        <v>25</v>
      </c>
      <c r="B31" s="18">
        <f t="shared" si="2"/>
        <v>37.888888888888886</v>
      </c>
      <c r="C31" s="18">
        <v>32.18888888888889</v>
      </c>
      <c r="D31" s="34">
        <v>5.6999999999999993</v>
      </c>
      <c r="E31" s="18">
        <f t="shared" si="3"/>
        <v>36.5</v>
      </c>
      <c r="F31" s="18">
        <v>30.8</v>
      </c>
      <c r="G31" s="34">
        <v>5.6999999999999993</v>
      </c>
    </row>
    <row r="32" spans="1:7" x14ac:dyDescent="0.2">
      <c r="A32" s="11" t="s">
        <v>26</v>
      </c>
      <c r="B32" s="18">
        <f t="shared" si="2"/>
        <v>38.027777777777771</v>
      </c>
      <c r="C32" s="18">
        <v>32.327777777777776</v>
      </c>
      <c r="D32" s="34">
        <v>5.6999999999999993</v>
      </c>
      <c r="E32" s="18">
        <f t="shared" si="3"/>
        <v>36.5</v>
      </c>
      <c r="F32" s="18">
        <v>30.8</v>
      </c>
      <c r="G32" s="34">
        <v>5.6999999999999993</v>
      </c>
    </row>
    <row r="33" spans="1:7" x14ac:dyDescent="0.2">
      <c r="A33" s="11" t="s">
        <v>27</v>
      </c>
      <c r="B33" s="18">
        <f t="shared" si="2"/>
        <v>38.166666666666657</v>
      </c>
      <c r="C33" s="18">
        <v>32.466666666666661</v>
      </c>
      <c r="D33" s="34">
        <v>5.6999999999999993</v>
      </c>
      <c r="E33" s="18">
        <f t="shared" si="3"/>
        <v>36.5</v>
      </c>
      <c r="F33" s="18">
        <v>30.8</v>
      </c>
      <c r="G33" s="34">
        <v>5.6999999999999993</v>
      </c>
    </row>
    <row r="34" spans="1:7" x14ac:dyDescent="0.2">
      <c r="A34" s="11" t="s">
        <v>28</v>
      </c>
      <c r="B34" s="18">
        <f t="shared" si="2"/>
        <v>38.305555555555543</v>
      </c>
      <c r="C34" s="18">
        <v>32.605555555555547</v>
      </c>
      <c r="D34" s="34">
        <v>5.6999999999999993</v>
      </c>
      <c r="E34" s="18">
        <f t="shared" si="3"/>
        <v>36.5</v>
      </c>
      <c r="F34" s="18">
        <v>30.8</v>
      </c>
      <c r="G34" s="34">
        <v>5.6999999999999993</v>
      </c>
    </row>
    <row r="35" spans="1:7" x14ac:dyDescent="0.2">
      <c r="A35" s="11" t="s">
        <v>29</v>
      </c>
      <c r="B35" s="18">
        <f t="shared" si="2"/>
        <v>38.444444444444429</v>
      </c>
      <c r="C35" s="18">
        <v>32.744444444444433</v>
      </c>
      <c r="D35" s="34">
        <v>5.6999999999999993</v>
      </c>
      <c r="E35" s="18">
        <f t="shared" si="3"/>
        <v>36.5</v>
      </c>
      <c r="F35" s="18">
        <v>30.8</v>
      </c>
      <c r="G35" s="34">
        <v>5.6999999999999993</v>
      </c>
    </row>
    <row r="36" spans="1:7" x14ac:dyDescent="0.2">
      <c r="A36" s="11" t="s">
        <v>30</v>
      </c>
      <c r="B36" s="18">
        <f t="shared" si="2"/>
        <v>38.583333333333314</v>
      </c>
      <c r="C36" s="18">
        <v>32.883333333333319</v>
      </c>
      <c r="D36" s="34">
        <v>5.6999999999999993</v>
      </c>
      <c r="E36" s="18">
        <f t="shared" si="3"/>
        <v>36.5</v>
      </c>
      <c r="F36" s="18">
        <v>30.8</v>
      </c>
      <c r="G36" s="34">
        <v>5.6999999999999993</v>
      </c>
    </row>
    <row r="37" spans="1:7" x14ac:dyDescent="0.2">
      <c r="A37" s="11" t="s">
        <v>31</v>
      </c>
      <c r="B37" s="18">
        <f t="shared" si="2"/>
        <v>38.7222222222222</v>
      </c>
      <c r="C37" s="18">
        <v>33.022222222222204</v>
      </c>
      <c r="D37" s="34">
        <v>5.6999999999999993</v>
      </c>
      <c r="E37" s="18">
        <f t="shared" si="3"/>
        <v>36.5</v>
      </c>
      <c r="F37" s="18">
        <v>30.8</v>
      </c>
      <c r="G37" s="34">
        <v>5.6999999999999993</v>
      </c>
    </row>
    <row r="38" spans="1:7" x14ac:dyDescent="0.2">
      <c r="A38" s="11" t="s">
        <v>32</v>
      </c>
      <c r="B38" s="18">
        <f t="shared" si="2"/>
        <v>38.861111111111086</v>
      </c>
      <c r="C38" s="18">
        <v>33.16111111111109</v>
      </c>
      <c r="D38" s="34">
        <v>5.6999999999999993</v>
      </c>
      <c r="E38" s="18">
        <f t="shared" si="3"/>
        <v>36.5</v>
      </c>
      <c r="F38" s="18">
        <v>30.8</v>
      </c>
      <c r="G38" s="34">
        <v>5.6999999999999993</v>
      </c>
    </row>
    <row r="39" spans="1:7" s="24" customFormat="1" x14ac:dyDescent="0.2">
      <c r="A39" s="12" t="s">
        <v>33</v>
      </c>
      <c r="B39" s="19">
        <f t="shared" si="2"/>
        <v>38.999999999999972</v>
      </c>
      <c r="C39" s="19">
        <v>33.299999999999976</v>
      </c>
      <c r="D39" s="35">
        <v>5.6999999999999993</v>
      </c>
      <c r="E39" s="19">
        <f t="shared" si="3"/>
        <v>36.5</v>
      </c>
      <c r="F39" s="19">
        <v>30.8</v>
      </c>
      <c r="G39" s="35">
        <v>5.6999999999999993</v>
      </c>
    </row>
    <row r="41" spans="1:7" x14ac:dyDescent="0.2">
      <c r="B41" s="56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138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118</v>
      </c>
      <c r="U1" s="6"/>
      <c r="V1" s="7"/>
      <c r="W1" s="6"/>
    </row>
    <row r="2" spans="1:24" ht="15" x14ac:dyDescent="0.25">
      <c r="A2" s="9" t="s">
        <v>140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119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96</v>
      </c>
      <c r="F4" s="16" t="s">
        <v>97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124</v>
      </c>
      <c r="F5" s="14" t="s">
        <v>125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37.782751377911453</v>
      </c>
      <c r="D19" s="22">
        <v>20.47522807452885</v>
      </c>
      <c r="E19" s="22">
        <v>4.2631578947368425</v>
      </c>
      <c r="F19" s="22">
        <v>12.126315789473685</v>
      </c>
      <c r="G19" s="22">
        <v>0.91804961917207417</v>
      </c>
      <c r="H19" s="22">
        <f t="shared" si="1"/>
        <v>-1.2827513779114526</v>
      </c>
      <c r="I19" s="22">
        <f t="shared" ref="I19:I37" si="13">P19/100*H19</f>
        <v>-384.52516272441784</v>
      </c>
      <c r="J19" s="22">
        <f t="shared" si="2"/>
        <v>-0.36470175873937904</v>
      </c>
      <c r="K19" s="38">
        <f t="shared" si="3"/>
        <v>-109.32516272441811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37.987127120999254</v>
      </c>
      <c r="D20" s="22">
        <v>20.47522807452885</v>
      </c>
      <c r="E20" s="22">
        <v>4.3263157894736848</v>
      </c>
      <c r="F20" s="22">
        <v>12.252631578947369</v>
      </c>
      <c r="G20" s="22">
        <v>0.93295167804935197</v>
      </c>
      <c r="H20" s="22">
        <f t="shared" si="1"/>
        <v>-1.3482382321103685</v>
      </c>
      <c r="I20" s="22">
        <f t="shared" si="13"/>
        <v>-426.89196357749057</v>
      </c>
      <c r="J20" s="22">
        <f t="shared" si="2"/>
        <v>-0.41528655406101933</v>
      </c>
      <c r="K20" s="38">
        <f t="shared" si="3"/>
        <v>-131.49196357749159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37.824743916187415</v>
      </c>
      <c r="D21" s="22">
        <v>20.47522807452885</v>
      </c>
      <c r="E21" s="22">
        <v>4.3894736842105271</v>
      </c>
      <c r="F21" s="22">
        <v>12.378947368421054</v>
      </c>
      <c r="G21" s="22">
        <f>R21/P21*100</f>
        <v>0.58109478902698497</v>
      </c>
      <c r="H21" s="22">
        <f t="shared" si="1"/>
        <v>-1.0469661384096369</v>
      </c>
      <c r="I21" s="22">
        <f t="shared" si="13"/>
        <v>-349.39285492400921</v>
      </c>
      <c r="J21" s="22">
        <f t="shared" si="2"/>
        <v>-0.46587134938265251</v>
      </c>
      <c r="K21" s="38">
        <f t="shared" si="3"/>
        <v>-155.4702820048791</v>
      </c>
      <c r="L21" s="38">
        <v>3.330818891525269</v>
      </c>
      <c r="M21" s="38">
        <f t="shared" si="10"/>
        <v>25708.883934742451</v>
      </c>
      <c r="N21" s="22">
        <v>2</v>
      </c>
      <c r="O21" s="22">
        <f t="shared" si="11"/>
        <v>5.3974352693557739</v>
      </c>
      <c r="P21" s="22">
        <f t="shared" si="12"/>
        <v>33371.934593294885</v>
      </c>
      <c r="Q21" s="54">
        <v>1.5544521808624268</v>
      </c>
      <c r="R21" s="22">
        <f>Q21%*S20</f>
        <v>193.92257291913032</v>
      </c>
      <c r="S21" s="22">
        <f>S20-I21</f>
        <v>12824.692854924009</v>
      </c>
      <c r="T21" s="43">
        <f t="shared" si="4"/>
        <v>38.429575663559987</v>
      </c>
      <c r="U21" s="38">
        <f t="shared" si="6"/>
        <v>-1.4117044216848549</v>
      </c>
      <c r="V21" s="22">
        <f t="shared" si="7"/>
        <v>0.58109478902698497</v>
      </c>
      <c r="W21" s="22">
        <f t="shared" si="8"/>
        <v>-1.2451470202088328</v>
      </c>
      <c r="X21" s="34">
        <f t="shared" si="9"/>
        <v>-0.74765219050300713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38.007368234056827</v>
      </c>
      <c r="D22" s="22">
        <v>20.47522807452885</v>
      </c>
      <c r="E22" s="22">
        <v>4.4526315789473694</v>
      </c>
      <c r="F22" s="22">
        <v>12.505263157894738</v>
      </c>
      <c r="G22" s="22">
        <f t="shared" ref="G22:G37" si="15">R22/P22*100</f>
        <v>0.57424542268587164</v>
      </c>
      <c r="H22" s="22">
        <f t="shared" si="1"/>
        <v>-1.0907015673901554</v>
      </c>
      <c r="I22" s="22">
        <f t="shared" si="13"/>
        <v>-382.54686140651967</v>
      </c>
      <c r="J22" s="22">
        <f t="shared" si="2"/>
        <v>-0.51645614470428569</v>
      </c>
      <c r="K22" s="38">
        <f t="shared" si="3"/>
        <v>-181.13907884397807</v>
      </c>
      <c r="L22" s="38">
        <v>3.0379359722137451</v>
      </c>
      <c r="M22" s="38">
        <f t="shared" si="10"/>
        <v>26489.903367850671</v>
      </c>
      <c r="N22" s="22">
        <v>2</v>
      </c>
      <c r="O22" s="22">
        <f t="shared" si="11"/>
        <v>5.0986946916580198</v>
      </c>
      <c r="P22" s="22">
        <f t="shared" si="12"/>
        <v>35073.467650906801</v>
      </c>
      <c r="Q22" s="54">
        <v>1.5704686641693115</v>
      </c>
      <c r="R22" s="22">
        <f t="shared" ref="R22:R37" si="16">Q22%*S21</f>
        <v>201.40778256254222</v>
      </c>
      <c r="S22" s="22">
        <f t="shared" ref="S22:S37" si="17">S21-I22</f>
        <v>13207.239716330529</v>
      </c>
      <c r="T22" s="43">
        <f t="shared" si="4"/>
        <v>37.655927973204165</v>
      </c>
      <c r="U22" s="38">
        <f t="shared" si="6"/>
        <v>-1.2678872717340317</v>
      </c>
      <c r="V22" s="22">
        <f t="shared" si="7"/>
        <v>0.57424542268587164</v>
      </c>
      <c r="W22" s="22">
        <f t="shared" si="8"/>
        <v>-1.110828166303623</v>
      </c>
      <c r="X22" s="34">
        <f t="shared" si="9"/>
        <v>-0.73130452811628033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38.429093628286054</v>
      </c>
      <c r="D23" s="22">
        <v>20.47522807452885</v>
      </c>
      <c r="E23" s="22">
        <v>4.5157894736842117</v>
      </c>
      <c r="F23" s="22">
        <v>12.631578947368423</v>
      </c>
      <c r="G23" s="22">
        <f t="shared" si="15"/>
        <v>0.80649713270457313</v>
      </c>
      <c r="H23" s="22">
        <f t="shared" si="1"/>
        <v>-1.3735380727304971</v>
      </c>
      <c r="I23" s="22">
        <f t="shared" si="13"/>
        <v>-504.71680977941566</v>
      </c>
      <c r="J23" s="22">
        <f t="shared" si="2"/>
        <v>-0.56704094002592598</v>
      </c>
      <c r="K23" s="38">
        <f t="shared" si="3"/>
        <v>-208.36342286113018</v>
      </c>
      <c r="L23" s="38">
        <v>2.7136564254760742</v>
      </c>
      <c r="M23" s="38">
        <f t="shared" si="10"/>
        <v>27208.748332694755</v>
      </c>
      <c r="N23" s="22">
        <v>2</v>
      </c>
      <c r="O23" s="22">
        <f t="shared" si="11"/>
        <v>4.7679295539855957</v>
      </c>
      <c r="P23" s="22">
        <f t="shared" si="12"/>
        <v>36745.745880641967</v>
      </c>
      <c r="Q23" s="54">
        <v>2.243870735168457</v>
      </c>
      <c r="R23" s="22">
        <f t="shared" si="16"/>
        <v>296.35338691828628</v>
      </c>
      <c r="S23" s="22">
        <f t="shared" si="17"/>
        <v>13711.956526109945</v>
      </c>
      <c r="T23" s="43">
        <f t="shared" si="4"/>
        <v>37.315765941040659</v>
      </c>
      <c r="U23" s="38">
        <f t="shared" si="6"/>
        <v>-0.88769600066928067</v>
      </c>
      <c r="V23" s="22">
        <f t="shared" si="7"/>
        <v>0.80649713270457324</v>
      </c>
      <c r="W23" s="22">
        <f t="shared" si="8"/>
        <v>-0.97534857600765079</v>
      </c>
      <c r="X23" s="34">
        <f t="shared" si="9"/>
        <v>-0.71884455736620312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39.029256242193689</v>
      </c>
      <c r="D24" s="22">
        <v>20.47522807452885</v>
      </c>
      <c r="E24" s="22">
        <v>4.578947368421054</v>
      </c>
      <c r="F24" s="22">
        <v>12.757894736842108</v>
      </c>
      <c r="G24" s="22">
        <f t="shared" si="15"/>
        <v>1.2171860624016713</v>
      </c>
      <c r="H24" s="22">
        <f t="shared" si="1"/>
        <v>-1.8348117977492464</v>
      </c>
      <c r="I24" s="22">
        <f t="shared" si="13"/>
        <v>-704.67266738365129</v>
      </c>
      <c r="J24" s="22">
        <f t="shared" si="2"/>
        <v>-0.61762573534757337</v>
      </c>
      <c r="K24" s="38">
        <f t="shared" si="3"/>
        <v>-237.20360579000553</v>
      </c>
      <c r="L24" s="38">
        <v>2.4680953025817871</v>
      </c>
      <c r="M24" s="38">
        <f t="shared" si="10"/>
        <v>27880.286172185293</v>
      </c>
      <c r="N24" s="22">
        <v>2</v>
      </c>
      <c r="O24" s="22">
        <f t="shared" si="11"/>
        <v>4.5174572086334228</v>
      </c>
      <c r="P24" s="22">
        <f t="shared" si="12"/>
        <v>38405.719226793146</v>
      </c>
      <c r="Q24" s="54">
        <v>3.4092075824737549</v>
      </c>
      <c r="R24" s="22">
        <f t="shared" si="16"/>
        <v>467.46906159364511</v>
      </c>
      <c r="S24" s="22">
        <f t="shared" si="17"/>
        <v>14416.629193493596</v>
      </c>
      <c r="T24" s="43">
        <f t="shared" si="4"/>
        <v>37.537714391860838</v>
      </c>
      <c r="U24" s="38">
        <f t="shared" si="6"/>
        <v>-0.37805365129117952</v>
      </c>
      <c r="V24" s="22">
        <f t="shared" si="7"/>
        <v>1.2171860624016717</v>
      </c>
      <c r="W24" s="22">
        <f t="shared" si="8"/>
        <v>-0.8811816618106193</v>
      </c>
      <c r="X24" s="34">
        <f t="shared" si="9"/>
        <v>-0.71405805188223193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39.303119823003556</v>
      </c>
      <c r="D25" s="22">
        <v>20.47522807452885</v>
      </c>
      <c r="E25" s="22">
        <v>4.6421052631578963</v>
      </c>
      <c r="F25" s="22">
        <v>12.884210526315792</v>
      </c>
      <c r="G25" s="22">
        <f t="shared" si="15"/>
        <v>1.3015759590010194</v>
      </c>
      <c r="H25" s="22">
        <f t="shared" si="1"/>
        <v>-1.96978648967022</v>
      </c>
      <c r="I25" s="22">
        <f t="shared" si="13"/>
        <v>-790.35786798577635</v>
      </c>
      <c r="J25" s="22">
        <f t="shared" si="2"/>
        <v>-0.66821053066919944</v>
      </c>
      <c r="K25" s="38">
        <f t="shared" si="3"/>
        <v>-268.11304329423592</v>
      </c>
      <c r="L25" s="38">
        <v>2.4256083965301514</v>
      </c>
      <c r="M25" s="38">
        <f t="shared" si="10"/>
        <v>28556.552734554454</v>
      </c>
      <c r="N25" s="22">
        <v>2</v>
      </c>
      <c r="O25" s="22">
        <f t="shared" si="11"/>
        <v>4.4741205644607547</v>
      </c>
      <c r="P25" s="22">
        <f t="shared" si="12"/>
        <v>40124.037408648153</v>
      </c>
      <c r="Q25" s="54">
        <v>3.6225168704986572</v>
      </c>
      <c r="R25" s="22">
        <f t="shared" si="16"/>
        <v>522.24482469153997</v>
      </c>
      <c r="S25" s="22">
        <f t="shared" si="17"/>
        <v>15206.987061479373</v>
      </c>
      <c r="T25" s="43">
        <f t="shared" si="4"/>
        <v>37.899942387656452</v>
      </c>
      <c r="U25" s="38">
        <f t="shared" si="6"/>
        <v>-0.28855203730663226</v>
      </c>
      <c r="V25" s="22">
        <f t="shared" si="7"/>
        <v>1.3015759590010196</v>
      </c>
      <c r="W25" s="22">
        <f t="shared" si="8"/>
        <v>-0.87152487834792736</v>
      </c>
      <c r="X25" s="34">
        <f t="shared" si="9"/>
        <v>-0.71860311795972454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39.524520897743578</v>
      </c>
      <c r="D26" s="22">
        <v>20.47522807452885</v>
      </c>
      <c r="E26" s="22">
        <v>4.7052631578947386</v>
      </c>
      <c r="F26" s="22">
        <v>13.010526315789477</v>
      </c>
      <c r="G26" s="22">
        <f t="shared" si="15"/>
        <v>1.3335033495305084</v>
      </c>
      <c r="H26" s="22">
        <f t="shared" si="1"/>
        <v>-2.0522986755213495</v>
      </c>
      <c r="I26" s="22">
        <f t="shared" si="13"/>
        <v>-857.38043330971277</v>
      </c>
      <c r="J26" s="22">
        <f t="shared" si="2"/>
        <v>-0.71879532599083973</v>
      </c>
      <c r="K26" s="38">
        <f t="shared" si="3"/>
        <v>-300.28818680715045</v>
      </c>
      <c r="L26" s="38">
        <v>2.0770721435546875</v>
      </c>
      <c r="M26" s="38">
        <f t="shared" si="10"/>
        <v>29149.692936563388</v>
      </c>
      <c r="N26" s="22">
        <v>2</v>
      </c>
      <c r="O26" s="22">
        <f t="shared" si="11"/>
        <v>4.1186135864257816</v>
      </c>
      <c r="P26" s="22">
        <f t="shared" si="12"/>
        <v>41776.591464783298</v>
      </c>
      <c r="Q26" s="54">
        <v>3.6633965969085693</v>
      </c>
      <c r="R26" s="22">
        <f t="shared" si="16"/>
        <v>557.09224650256181</v>
      </c>
      <c r="S26" s="22">
        <f t="shared" si="17"/>
        <v>16064.367494789085</v>
      </c>
      <c r="T26" s="43">
        <f t="shared" si="4"/>
        <v>38.453035375877839</v>
      </c>
      <c r="U26" s="38">
        <f t="shared" si="6"/>
        <v>-0.15058094652841381</v>
      </c>
      <c r="V26" s="22">
        <f t="shared" si="7"/>
        <v>1.3335033495305086</v>
      </c>
      <c r="W26" s="22">
        <f t="shared" si="8"/>
        <v>-0.75606956205179254</v>
      </c>
      <c r="X26" s="34">
        <f t="shared" si="9"/>
        <v>-0.7280147340071299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39.928650177678115</v>
      </c>
      <c r="D27" s="22">
        <v>20.47522807452885</v>
      </c>
      <c r="E27" s="22">
        <v>4.7684210526315809</v>
      </c>
      <c r="F27" s="22">
        <v>13.136842105263161</v>
      </c>
      <c r="G27" s="22">
        <f t="shared" si="15"/>
        <v>1.5481589452545177</v>
      </c>
      <c r="H27" s="22">
        <f t="shared" si="1"/>
        <v>-2.3175390665670008</v>
      </c>
      <c r="I27" s="22">
        <f t="shared" si="13"/>
        <v>-1004.6228079944773</v>
      </c>
      <c r="J27" s="22">
        <f t="shared" si="2"/>
        <v>-0.76938012131248001</v>
      </c>
      <c r="K27" s="38">
        <f t="shared" si="3"/>
        <v>-333.51619786631517</v>
      </c>
      <c r="L27" s="38">
        <v>1.7285361289978027</v>
      </c>
      <c r="M27" s="38">
        <f t="shared" si="10"/>
        <v>29653.555910463805</v>
      </c>
      <c r="N27" s="22">
        <v>2</v>
      </c>
      <c r="O27" s="22">
        <f t="shared" si="11"/>
        <v>3.7631068515777586</v>
      </c>
      <c r="P27" s="22">
        <f t="shared" si="12"/>
        <v>43348.689240550208</v>
      </c>
      <c r="Q27" s="54">
        <v>4.177609920501709</v>
      </c>
      <c r="R27" s="22">
        <f t="shared" si="16"/>
        <v>671.1066101281607</v>
      </c>
      <c r="S27" s="22">
        <f t="shared" si="17"/>
        <v>17068.990302783561</v>
      </c>
      <c r="T27" s="43">
        <f t="shared" si="4"/>
        <v>39.376024054763114</v>
      </c>
      <c r="U27" s="38">
        <f t="shared" si="6"/>
        <v>0.16641994361039814</v>
      </c>
      <c r="V27" s="22">
        <f t="shared" si="7"/>
        <v>1.5481589452545172</v>
      </c>
      <c r="W27" s="22">
        <f t="shared" si="8"/>
        <v>-0.6405693018801969</v>
      </c>
      <c r="X27" s="34">
        <f t="shared" si="9"/>
        <v>-0.74116969976392222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40.344757476925025</v>
      </c>
      <c r="D28" s="22">
        <v>20.47522807452885</v>
      </c>
      <c r="E28" s="22">
        <v>4.8315789473684232</v>
      </c>
      <c r="F28" s="22">
        <v>13.263157894736846</v>
      </c>
      <c r="G28" s="22">
        <f t="shared" si="15"/>
        <v>1.774792560290908</v>
      </c>
      <c r="H28" s="22">
        <f t="shared" si="1"/>
        <v>-2.5947574769250252</v>
      </c>
      <c r="I28" s="22">
        <f t="shared" si="13"/>
        <v>-1163.1218135358777</v>
      </c>
      <c r="J28" s="22">
        <f t="shared" si="2"/>
        <v>-0.8199649166341203</v>
      </c>
      <c r="K28" s="38">
        <f t="shared" si="3"/>
        <v>-367.55615480545748</v>
      </c>
      <c r="L28" s="38">
        <v>1.3799999952316284</v>
      </c>
      <c r="M28" s="38">
        <f t="shared" si="10"/>
        <v>30062.774980614213</v>
      </c>
      <c r="N28" s="22">
        <v>2</v>
      </c>
      <c r="O28" s="22">
        <f t="shared" si="11"/>
        <v>3.4075999951362608</v>
      </c>
      <c r="P28" s="22">
        <f t="shared" si="12"/>
        <v>44825.839173002831</v>
      </c>
      <c r="Q28" s="54">
        <v>4.6608829498291016</v>
      </c>
      <c r="R28" s="22">
        <f t="shared" si="16"/>
        <v>795.56565873042177</v>
      </c>
      <c r="S28" s="22">
        <f t="shared" si="17"/>
        <v>18232.11211631944</v>
      </c>
      <c r="T28" s="43">
        <f t="shared" si="4"/>
        <v>40.67321984972466</v>
      </c>
      <c r="U28" s="38">
        <f t="shared" si="6"/>
        <v>0.48774053390600314</v>
      </c>
      <c r="V28" s="22">
        <f t="shared" si="7"/>
        <v>1.774792560290908</v>
      </c>
      <c r="W28" s="22">
        <f t="shared" si="8"/>
        <v>-0.52548277892891226</v>
      </c>
      <c r="X28" s="34">
        <f t="shared" si="9"/>
        <v>-0.76156924745599264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40.613654144622039</v>
      </c>
      <c r="D29" s="22">
        <v>20.47522807452885</v>
      </c>
      <c r="E29" s="22">
        <v>4.8947368421052655</v>
      </c>
      <c r="F29" s="22">
        <v>13.389473684210531</v>
      </c>
      <c r="G29" s="22">
        <f t="shared" si="15"/>
        <v>1.8542155437773937</v>
      </c>
      <c r="H29" s="22">
        <f t="shared" si="1"/>
        <v>-2.7247652557331534</v>
      </c>
      <c r="I29" s="22">
        <f t="shared" si="13"/>
        <v>-1261.1505399331745</v>
      </c>
      <c r="J29" s="22">
        <f t="shared" si="2"/>
        <v>-0.87054971195576059</v>
      </c>
      <c r="K29" s="38">
        <f t="shared" si="3"/>
        <v>-402.93167896265851</v>
      </c>
      <c r="L29" s="38">
        <v>1.2300000190734863</v>
      </c>
      <c r="M29" s="38">
        <f t="shared" si="10"/>
        <v>30432.547118609786</v>
      </c>
      <c r="N29" s="22">
        <v>2</v>
      </c>
      <c r="O29" s="22">
        <f t="shared" si="11"/>
        <v>3.2546000194549563</v>
      </c>
      <c r="P29" s="22">
        <f t="shared" si="12"/>
        <v>46284.740943448225</v>
      </c>
      <c r="Q29" s="54">
        <v>4.7071828842163086</v>
      </c>
      <c r="R29" s="22">
        <f t="shared" si="16"/>
        <v>858.21886097051652</v>
      </c>
      <c r="S29" s="22">
        <f t="shared" si="17"/>
        <v>19493.262656252613</v>
      </c>
      <c r="T29" s="43">
        <f t="shared" si="4"/>
        <v>42.115959296542101</v>
      </c>
      <c r="U29" s="38">
        <f t="shared" si="6"/>
        <v>0.58187996874599035</v>
      </c>
      <c r="V29" s="22">
        <f t="shared" si="7"/>
        <v>1.8542155437773935</v>
      </c>
      <c r="W29" s="22">
        <f t="shared" si="8"/>
        <v>-0.48451169421522416</v>
      </c>
      <c r="X29" s="34">
        <f t="shared" si="9"/>
        <v>-0.78782388081617905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40.876327191885579</v>
      </c>
      <c r="D30" s="22">
        <v>20.47522807452885</v>
      </c>
      <c r="E30" s="22">
        <v>4.9578947368421078</v>
      </c>
      <c r="F30" s="22">
        <v>13.515789473684215</v>
      </c>
      <c r="G30" s="22">
        <f t="shared" si="15"/>
        <v>1.9274149068304041</v>
      </c>
      <c r="H30" s="22">
        <f t="shared" si="1"/>
        <v>-2.8485494141078078</v>
      </c>
      <c r="I30" s="22">
        <f t="shared" si="13"/>
        <v>-1359.3365678684568</v>
      </c>
      <c r="J30" s="22">
        <f t="shared" si="2"/>
        <v>-0.92113450727740087</v>
      </c>
      <c r="K30" s="38">
        <f t="shared" si="3"/>
        <v>-439.56822846966247</v>
      </c>
      <c r="L30" s="38">
        <v>1.0800000429153442</v>
      </c>
      <c r="M30" s="38">
        <f t="shared" si="10"/>
        <v>30761.218640551004</v>
      </c>
      <c r="N30" s="22">
        <v>2</v>
      </c>
      <c r="O30" s="22">
        <f t="shared" si="11"/>
        <v>3.1016000437736513</v>
      </c>
      <c r="P30" s="22">
        <f t="shared" si="12"/>
        <v>47720.308488810733</v>
      </c>
      <c r="Q30" s="54">
        <v>4.718390941619873</v>
      </c>
      <c r="R30" s="22">
        <f t="shared" si="16"/>
        <v>919.7683393987927</v>
      </c>
      <c r="S30" s="22">
        <f t="shared" si="17"/>
        <v>20852.59922412107</v>
      </c>
      <c r="T30" s="43">
        <f t="shared" si="4"/>
        <v>43.697536509032638</v>
      </c>
      <c r="U30" s="38">
        <f t="shared" si="6"/>
        <v>0.66926608677623578</v>
      </c>
      <c r="V30" s="22">
        <f t="shared" si="7"/>
        <v>1.9274149068304036</v>
      </c>
      <c r="W30" s="22">
        <f t="shared" si="8"/>
        <v>-0.44116907815567152</v>
      </c>
      <c r="X30" s="34">
        <f t="shared" si="9"/>
        <v>-0.81697974189849643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41.17759890036573</v>
      </c>
      <c r="D31" s="22">
        <v>20.47522807452885</v>
      </c>
      <c r="E31" s="22">
        <v>5.0210526315789501</v>
      </c>
      <c r="F31" s="22">
        <v>13.6421052631579</v>
      </c>
      <c r="G31" s="22">
        <f t="shared" si="15"/>
        <v>2.0392129311000295</v>
      </c>
      <c r="H31" s="22">
        <f t="shared" si="1"/>
        <v>-3.0109322336990729</v>
      </c>
      <c r="I31" s="22">
        <f t="shared" si="13"/>
        <v>-1481.3907508172108</v>
      </c>
      <c r="J31" s="22">
        <f t="shared" si="2"/>
        <v>-0.97171930259904116</v>
      </c>
      <c r="K31" s="38">
        <f t="shared" si="3"/>
        <v>-478.08979928195896</v>
      </c>
      <c r="L31" s="38">
        <v>1.0800000429153442</v>
      </c>
      <c r="M31" s="38">
        <f t="shared" si="10"/>
        <v>31093.439815070236</v>
      </c>
      <c r="N31" s="22">
        <v>2</v>
      </c>
      <c r="O31" s="22">
        <f t="shared" si="11"/>
        <v>3.1016000437736513</v>
      </c>
      <c r="P31" s="22">
        <f t="shared" si="12"/>
        <v>49200.401597788608</v>
      </c>
      <c r="Q31" s="54">
        <v>4.8113951683044434</v>
      </c>
      <c r="R31" s="22">
        <f t="shared" si="16"/>
        <v>1003.300951535251</v>
      </c>
      <c r="S31" s="22">
        <f t="shared" si="17"/>
        <v>22333.989974938282</v>
      </c>
      <c r="T31" s="43">
        <f t="shared" si="4"/>
        <v>45.393918036518869</v>
      </c>
      <c r="U31" s="38">
        <f t="shared" si="6"/>
        <v>0.7338169501843762</v>
      </c>
      <c r="V31" s="22">
        <f t="shared" si="7"/>
        <v>2.0392129311000304</v>
      </c>
      <c r="W31" s="22">
        <f t="shared" si="8"/>
        <v>-0.45773626485925811</v>
      </c>
      <c r="X31" s="34">
        <f t="shared" si="9"/>
        <v>-0.84765971605639601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41.484091733778811</v>
      </c>
      <c r="D32" s="22">
        <v>20.47522807452885</v>
      </c>
      <c r="E32" s="22">
        <v>5.0842105263157924</v>
      </c>
      <c r="F32" s="22">
        <v>13.768421052631584</v>
      </c>
      <c r="G32" s="22">
        <f t="shared" si="15"/>
        <v>2.1562320803025874</v>
      </c>
      <c r="H32" s="22">
        <f t="shared" si="1"/>
        <v>-3.1785361782232684</v>
      </c>
      <c r="I32" s="22">
        <f t="shared" si="13"/>
        <v>-1612.5165292550291</v>
      </c>
      <c r="J32" s="22">
        <f t="shared" si="2"/>
        <v>-1.0223040979206814</v>
      </c>
      <c r="K32" s="38">
        <f t="shared" si="3"/>
        <v>-518.62938264359025</v>
      </c>
      <c r="L32" s="38">
        <v>1.0900000333786011</v>
      </c>
      <c r="M32" s="38">
        <f t="shared" si="10"/>
        <v>31432.358319433057</v>
      </c>
      <c r="N32" s="22">
        <v>2</v>
      </c>
      <c r="O32" s="22">
        <f t="shared" si="11"/>
        <v>3.1118000340461731</v>
      </c>
      <c r="P32" s="22">
        <f t="shared" si="12"/>
        <v>50731.41971145945</v>
      </c>
      <c r="Q32" s="54">
        <v>4.8978581428527832</v>
      </c>
      <c r="R32" s="22">
        <f t="shared" si="16"/>
        <v>1093.887146611439</v>
      </c>
      <c r="S32" s="22">
        <f t="shared" si="17"/>
        <v>23946.506504193312</v>
      </c>
      <c r="T32" s="43">
        <f t="shared" si="4"/>
        <v>47.202515995790598</v>
      </c>
      <c r="U32" s="38">
        <f t="shared" si="6"/>
        <v>0.79589108924516816</v>
      </c>
      <c r="V32" s="22">
        <f t="shared" si="7"/>
        <v>2.1562320803025874</v>
      </c>
      <c r="W32" s="22">
        <f t="shared" si="8"/>
        <v>-0.47986139470607253</v>
      </c>
      <c r="X32" s="34">
        <f t="shared" si="9"/>
        <v>-0.88047959635134665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41.762964410958055</v>
      </c>
      <c r="D33" s="22">
        <v>20.47522807452885</v>
      </c>
      <c r="E33" s="22">
        <v>5.1473684210526347</v>
      </c>
      <c r="F33" s="22">
        <v>13.894736842105269</v>
      </c>
      <c r="G33" s="22">
        <f t="shared" si="15"/>
        <v>2.2456310732713067</v>
      </c>
      <c r="H33" s="22">
        <f t="shared" si="1"/>
        <v>-3.3185199665136267</v>
      </c>
      <c r="I33" s="22">
        <f t="shared" si="13"/>
        <v>-1736.9507716497044</v>
      </c>
      <c r="J33" s="22">
        <f t="shared" si="2"/>
        <v>-1.0728888932423217</v>
      </c>
      <c r="K33" s="38">
        <f t="shared" si="3"/>
        <v>-561.56214511780183</v>
      </c>
      <c r="L33" s="38">
        <v>1.1499999761581421</v>
      </c>
      <c r="M33" s="38">
        <f t="shared" si="10"/>
        <v>31793.830432612478</v>
      </c>
      <c r="N33" s="22">
        <v>2</v>
      </c>
      <c r="O33" s="22">
        <f t="shared" si="11"/>
        <v>3.172999975681305</v>
      </c>
      <c r="P33" s="22">
        <f t="shared" si="12"/>
        <v>52341.127646566842</v>
      </c>
      <c r="Q33" s="54">
        <v>4.9083929061889648</v>
      </c>
      <c r="R33" s="22">
        <f t="shared" si="16"/>
        <v>1175.3886265319036</v>
      </c>
      <c r="S33" s="22">
        <f t="shared" si="17"/>
        <v>25683.457275843015</v>
      </c>
      <c r="T33" s="43">
        <f t="shared" si="4"/>
        <v>49.069361763220712</v>
      </c>
      <c r="U33" s="38">
        <f t="shared" si="6"/>
        <v>0.80447956758288452</v>
      </c>
      <c r="V33" s="22">
        <f t="shared" si="7"/>
        <v>2.2456310732713072</v>
      </c>
      <c r="W33" s="22">
        <f t="shared" si="8"/>
        <v>-0.52613466975428091</v>
      </c>
      <c r="X33" s="34">
        <f t="shared" si="9"/>
        <v>-0.91501683593414185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42.040411855442862</v>
      </c>
      <c r="D34" s="22">
        <v>20.47522807452885</v>
      </c>
      <c r="E34" s="22">
        <v>5.210526315789477</v>
      </c>
      <c r="F34" s="22">
        <v>14.021052631578954</v>
      </c>
      <c r="G34" s="22">
        <f t="shared" si="15"/>
        <v>2.3336048335455852</v>
      </c>
      <c r="H34" s="22">
        <f t="shared" si="1"/>
        <v>-3.4570785221095477</v>
      </c>
      <c r="I34" s="22">
        <f t="shared" si="13"/>
        <v>-1868.9187178981183</v>
      </c>
      <c r="J34" s="22">
        <f t="shared" si="2"/>
        <v>-1.123473688563962</v>
      </c>
      <c r="K34" s="38">
        <f t="shared" si="3"/>
        <v>-607.35704792206491</v>
      </c>
      <c r="L34" s="38">
        <v>1.2599999904632568</v>
      </c>
      <c r="M34" s="38">
        <f t="shared" si="10"/>
        <v>32194.4326930313</v>
      </c>
      <c r="N34" s="22">
        <v>2</v>
      </c>
      <c r="O34" s="22">
        <f t="shared" si="11"/>
        <v>3.2851999902725222</v>
      </c>
      <c r="P34" s="22">
        <f t="shared" si="12"/>
        <v>54060.638366920386</v>
      </c>
      <c r="Q34" s="54">
        <v>4.9119620323181152</v>
      </c>
      <c r="R34" s="22">
        <f t="shared" si="16"/>
        <v>1261.5616699760533</v>
      </c>
      <c r="S34" s="22">
        <f t="shared" si="17"/>
        <v>27552.375993741134</v>
      </c>
      <c r="T34" s="43">
        <f t="shared" si="4"/>
        <v>50.965687468833863</v>
      </c>
      <c r="U34" s="38">
        <f t="shared" si="6"/>
        <v>0.78482418641314644</v>
      </c>
      <c r="V34" s="22">
        <f t="shared" si="7"/>
        <v>2.3336048335455852</v>
      </c>
      <c r="W34" s="22">
        <f t="shared" si="8"/>
        <v>-0.59860846819795233</v>
      </c>
      <c r="X34" s="34">
        <f t="shared" si="9"/>
        <v>-0.95017217893448636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42.326114068601022</v>
      </c>
      <c r="D35" s="22">
        <v>20.47522807452885</v>
      </c>
      <c r="E35" s="22">
        <v>5.2736842105263193</v>
      </c>
      <c r="F35" s="22">
        <v>14.147368421052638</v>
      </c>
      <c r="G35" s="22">
        <f t="shared" si="15"/>
        <v>2.4298333624932131</v>
      </c>
      <c r="H35" s="22">
        <f t="shared" si="1"/>
        <v>-3.6038918463788221</v>
      </c>
      <c r="I35" s="22">
        <f t="shared" si="13"/>
        <v>-2014.676763817326</v>
      </c>
      <c r="J35" s="22">
        <f t="shared" si="2"/>
        <v>-1.1740584838856094</v>
      </c>
      <c r="K35" s="38">
        <f t="shared" si="3"/>
        <v>-656.33166800597235</v>
      </c>
      <c r="L35" s="38">
        <v>1.3799999952316284</v>
      </c>
      <c r="M35" s="38">
        <f t="shared" si="10"/>
        <v>32638.715862659981</v>
      </c>
      <c r="N35" s="22">
        <v>2</v>
      </c>
      <c r="O35" s="22">
        <f t="shared" si="11"/>
        <v>3.4075999951362608</v>
      </c>
      <c r="P35" s="22">
        <f t="shared" si="12"/>
        <v>55902.808677282199</v>
      </c>
      <c r="Q35" s="54">
        <v>4.9300470352172852</v>
      </c>
      <c r="R35" s="22">
        <f t="shared" si="16"/>
        <v>1358.3450958113538</v>
      </c>
      <c r="S35" s="22">
        <f t="shared" si="17"/>
        <v>29567.05275755846</v>
      </c>
      <c r="T35" s="43">
        <f t="shared" si="4"/>
        <v>52.89010240656107</v>
      </c>
      <c r="U35" s="38">
        <f t="shared" si="6"/>
        <v>0.763959447909203</v>
      </c>
      <c r="V35" s="22">
        <f t="shared" si="7"/>
        <v>2.4298333624932131</v>
      </c>
      <c r="W35" s="22">
        <f t="shared" si="8"/>
        <v>-0.68014970338036529</v>
      </c>
      <c r="X35" s="34">
        <f t="shared" si="9"/>
        <v>-0.98572421120364495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42.612463258794804</v>
      </c>
      <c r="D36" s="22">
        <v>20.47522807452885</v>
      </c>
      <c r="E36" s="22">
        <v>5.3368421052631616</v>
      </c>
      <c r="F36" s="22">
        <v>14.273684210526323</v>
      </c>
      <c r="G36" s="22">
        <f t="shared" si="15"/>
        <v>2.5267088684764718</v>
      </c>
      <c r="H36" s="22">
        <f t="shared" si="1"/>
        <v>-3.7513521476837184</v>
      </c>
      <c r="I36" s="22">
        <f t="shared" si="13"/>
        <v>-2171.5670500621509</v>
      </c>
      <c r="J36" s="22">
        <f t="shared" si="2"/>
        <v>-1.2246432792072497</v>
      </c>
      <c r="K36" s="38">
        <f t="shared" si="3"/>
        <v>-708.91638228327258</v>
      </c>
      <c r="L36" s="38">
        <v>1.5199999809265137</v>
      </c>
      <c r="M36" s="38">
        <f t="shared" si="10"/>
        <v>33134.82433754707</v>
      </c>
      <c r="N36" s="22">
        <v>2</v>
      </c>
      <c r="O36" s="22">
        <f t="shared" si="11"/>
        <v>3.5503999805450439</v>
      </c>
      <c r="P36" s="22">
        <f t="shared" si="12"/>
        <v>57887.581985684563</v>
      </c>
      <c r="Q36" s="54">
        <v>4.9468936920166016</v>
      </c>
      <c r="R36" s="22">
        <f t="shared" si="16"/>
        <v>1462.6506677788802</v>
      </c>
      <c r="S36" s="22">
        <f t="shared" si="17"/>
        <v>31738.619807620613</v>
      </c>
      <c r="T36" s="43">
        <f t="shared" si="4"/>
        <v>54.828028255644682</v>
      </c>
      <c r="U36" s="38">
        <f t="shared" si="6"/>
        <v>0.72880987921834883</v>
      </c>
      <c r="V36" s="22">
        <f t="shared" si="7"/>
        <v>2.5267088684764718</v>
      </c>
      <c r="W36" s="22">
        <f t="shared" si="8"/>
        <v>-0.77636546709890386</v>
      </c>
      <c r="X36" s="34">
        <f t="shared" si="9"/>
        <v>-1.0215335221592192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42.894537665916637</v>
      </c>
      <c r="D37" s="23">
        <v>20.47522807452885</v>
      </c>
      <c r="E37" s="23">
        <v>5.3999999999999995</v>
      </c>
      <c r="F37" s="23">
        <v>14.4</v>
      </c>
      <c r="G37" s="23">
        <f t="shared" si="15"/>
        <v>2.6193095913877915</v>
      </c>
      <c r="H37" s="23">
        <f t="shared" si="1"/>
        <v>-3.8945376659166655</v>
      </c>
      <c r="I37" s="23">
        <f t="shared" si="13"/>
        <v>-2335.6455805141659</v>
      </c>
      <c r="J37" s="23">
        <f t="shared" si="2"/>
        <v>-1.2752280745288758</v>
      </c>
      <c r="K37" s="39">
        <f t="shared" si="3"/>
        <v>-764.78418542137956</v>
      </c>
      <c r="L37" s="39">
        <v>1.5700000524520874</v>
      </c>
      <c r="M37" s="39">
        <f t="shared" si="10"/>
        <v>33655.041097026464</v>
      </c>
      <c r="N37" s="23">
        <v>2</v>
      </c>
      <c r="O37" s="23">
        <f t="shared" si="11"/>
        <v>3.6014000535011292</v>
      </c>
      <c r="P37" s="23">
        <f t="shared" si="12"/>
        <v>59972.34539428752</v>
      </c>
      <c r="Q37" s="55">
        <v>4.949368953704834</v>
      </c>
      <c r="R37" s="23">
        <f t="shared" si="16"/>
        <v>1570.8613950927875</v>
      </c>
      <c r="S37" s="23">
        <f t="shared" si="17"/>
        <v>34074.26538813478</v>
      </c>
      <c r="T37" s="44">
        <f t="shared" si="4"/>
        <v>56.816629671749375</v>
      </c>
      <c r="U37" s="39">
        <f t="shared" si="6"/>
        <v>0.72999087902082205</v>
      </c>
      <c r="V37" s="23">
        <f t="shared" si="7"/>
        <v>2.6193095913877915</v>
      </c>
      <c r="W37" s="23">
        <f t="shared" si="8"/>
        <v>-0.83087687225031537</v>
      </c>
      <c r="X37" s="35">
        <f t="shared" si="9"/>
        <v>-1.058441840116654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O1" workbookViewId="0">
      <selection activeCell="P6" sqref="P6"/>
    </sheetView>
  </sheetViews>
  <sheetFormatPr defaultRowHeight="15" x14ac:dyDescent="0.25"/>
  <cols>
    <col min="1" max="16384" width="9.140625" style="46"/>
  </cols>
  <sheetData>
    <row r="1" spans="1:24" s="2" customFormat="1" x14ac:dyDescent="0.25">
      <c r="A1" s="9" t="s">
        <v>100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9" t="s">
        <v>116</v>
      </c>
      <c r="P1" s="6"/>
      <c r="Q1" s="8"/>
      <c r="R1" s="8"/>
      <c r="S1" s="8"/>
      <c r="T1" s="27"/>
      <c r="U1" s="6"/>
      <c r="V1" s="7"/>
      <c r="W1" s="6"/>
      <c r="X1" s="27"/>
    </row>
    <row r="2" spans="1:24" s="2" customFormat="1" x14ac:dyDescent="0.25">
      <c r="A2" s="9" t="s">
        <v>101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9" t="s">
        <v>117</v>
      </c>
      <c r="P2" s="6"/>
      <c r="Q2" s="8"/>
      <c r="R2" s="8"/>
      <c r="S2" s="8"/>
      <c r="T2" s="27"/>
      <c r="U2" s="6"/>
      <c r="V2" s="7"/>
      <c r="W2" s="6"/>
      <c r="X2" s="27"/>
    </row>
    <row r="3" spans="1:24" s="2" customFormat="1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9"/>
      <c r="P3" s="6"/>
      <c r="Q3" s="8"/>
      <c r="R3" s="8"/>
      <c r="S3" s="8"/>
      <c r="T3" s="27"/>
      <c r="U3" s="6"/>
      <c r="V3" s="7"/>
      <c r="W3" s="6"/>
      <c r="X3" s="27"/>
    </row>
    <row r="4" spans="1:24" s="2" customFormat="1" ht="12" x14ac:dyDescent="0.2">
      <c r="A4" s="47" t="s">
        <v>34</v>
      </c>
      <c r="B4" s="49" t="s">
        <v>106</v>
      </c>
      <c r="C4" s="50" t="s">
        <v>107</v>
      </c>
      <c r="D4" s="50" t="s">
        <v>108</v>
      </c>
      <c r="E4" s="51" t="s">
        <v>109</v>
      </c>
      <c r="O4" s="47" t="s">
        <v>34</v>
      </c>
      <c r="P4" s="49" t="s">
        <v>106</v>
      </c>
      <c r="Q4" s="50" t="s">
        <v>107</v>
      </c>
      <c r="R4" s="50" t="s">
        <v>108</v>
      </c>
      <c r="S4" s="51" t="s">
        <v>109</v>
      </c>
    </row>
    <row r="5" spans="1:24" s="2" customFormat="1" ht="12" x14ac:dyDescent="0.2">
      <c r="A5" s="48" t="s">
        <v>0</v>
      </c>
      <c r="B5" s="49" t="s">
        <v>102</v>
      </c>
      <c r="C5" s="50" t="s">
        <v>103</v>
      </c>
      <c r="D5" s="50" t="s">
        <v>104</v>
      </c>
      <c r="E5" s="51" t="s">
        <v>105</v>
      </c>
      <c r="O5" s="48" t="s">
        <v>0</v>
      </c>
      <c r="P5" s="49" t="s">
        <v>102</v>
      </c>
      <c r="Q5" s="50" t="s">
        <v>103</v>
      </c>
      <c r="R5" s="50" t="s">
        <v>104</v>
      </c>
      <c r="S5" s="51" t="s">
        <v>105</v>
      </c>
    </row>
    <row r="6" spans="1:24" s="2" customFormat="1" ht="12" x14ac:dyDescent="0.2">
      <c r="A6" s="11" t="s">
        <v>2</v>
      </c>
      <c r="B6" s="52">
        <f>'Annex 2 Table 2 (S1)'!T6</f>
        <v>10.012364155818185</v>
      </c>
      <c r="C6" s="18">
        <f>'Annex 2 Table 3 (S2)'!T6</f>
        <v>10.012364155818185</v>
      </c>
      <c r="D6" s="18">
        <f>'Annex 2 Table 4 (S3)'!T6</f>
        <v>10.012364155818185</v>
      </c>
      <c r="E6" s="32">
        <f>'Annex 2 Table 5 (S4)'!T6</f>
        <v>10.012364155818185</v>
      </c>
      <c r="O6" s="11" t="s">
        <v>2</v>
      </c>
      <c r="P6" s="52">
        <f>'Annex 2 Table 6'!T6</f>
        <v>10.012364155818185</v>
      </c>
      <c r="Q6" s="18">
        <f>'Annex 2 Table 7'!T6</f>
        <v>10.012364155818185</v>
      </c>
      <c r="R6" s="18">
        <f>'Annex 2 Table 8'!T6</f>
        <v>10.012364155818185</v>
      </c>
      <c r="S6" s="32">
        <f>'Annex 2 Table 9'!T6</f>
        <v>10.012364155818185</v>
      </c>
    </row>
    <row r="7" spans="1:24" s="2" customFormat="1" ht="12" x14ac:dyDescent="0.2">
      <c r="A7" s="11" t="s">
        <v>3</v>
      </c>
      <c r="B7" s="52">
        <f>'Annex 2 Table 2 (S1)'!T7</f>
        <v>8.5074313652351385</v>
      </c>
      <c r="C7" s="18">
        <f>'Annex 2 Table 3 (S2)'!T7</f>
        <v>8.5074313652351385</v>
      </c>
      <c r="D7" s="18">
        <f>'Annex 2 Table 4 (S3)'!T7</f>
        <v>8.5074313652351385</v>
      </c>
      <c r="E7" s="32">
        <f>'Annex 2 Table 5 (S4)'!T7</f>
        <v>8.5074313652351385</v>
      </c>
      <c r="O7" s="11" t="s">
        <v>3</v>
      </c>
      <c r="P7" s="52">
        <f>'Annex 2 Table 6'!T7</f>
        <v>8.5074313652351385</v>
      </c>
      <c r="Q7" s="18">
        <f>'Annex 2 Table 7'!T7</f>
        <v>8.5074313652351385</v>
      </c>
      <c r="R7" s="18">
        <f>'Annex 2 Table 8'!T7</f>
        <v>8.5074313652351385</v>
      </c>
      <c r="S7" s="32">
        <f>'Annex 2 Table 9'!T7</f>
        <v>8.5074313652351385</v>
      </c>
    </row>
    <row r="8" spans="1:24" s="2" customFormat="1" ht="12" x14ac:dyDescent="0.2">
      <c r="A8" s="11" t="s">
        <v>4</v>
      </c>
      <c r="B8" s="52">
        <f>'Annex 2 Table 2 (S1)'!T8</f>
        <v>18.523085174119508</v>
      </c>
      <c r="C8" s="18">
        <f>'Annex 2 Table 3 (S2)'!T8</f>
        <v>18.523085174119508</v>
      </c>
      <c r="D8" s="18">
        <f>'Annex 2 Table 4 (S3)'!T8</f>
        <v>18.523085174119508</v>
      </c>
      <c r="E8" s="32">
        <f>'Annex 2 Table 5 (S4)'!T8</f>
        <v>18.523085174119508</v>
      </c>
      <c r="O8" s="11" t="s">
        <v>4</v>
      </c>
      <c r="P8" s="52">
        <f>'Annex 2 Table 6'!T8</f>
        <v>18.523085174119508</v>
      </c>
      <c r="Q8" s="18">
        <f>'Annex 2 Table 7'!T8</f>
        <v>18.523085174119508</v>
      </c>
      <c r="R8" s="18">
        <f>'Annex 2 Table 8'!T8</f>
        <v>18.523085174119508</v>
      </c>
      <c r="S8" s="32">
        <f>'Annex 2 Table 9'!T8</f>
        <v>18.523085174119508</v>
      </c>
    </row>
    <row r="9" spans="1:24" s="2" customFormat="1" ht="12" x14ac:dyDescent="0.2">
      <c r="A9" s="11" t="s">
        <v>5</v>
      </c>
      <c r="B9" s="52">
        <f>'Annex 2 Table 2 (S1)'!T9</f>
        <v>36.250850060868686</v>
      </c>
      <c r="C9" s="18">
        <f>'Annex 2 Table 3 (S2)'!T9</f>
        <v>36.250850060868686</v>
      </c>
      <c r="D9" s="18">
        <f>'Annex 2 Table 4 (S3)'!T9</f>
        <v>36.250850060868686</v>
      </c>
      <c r="E9" s="32">
        <f>'Annex 2 Table 5 (S4)'!T9</f>
        <v>36.250850060868686</v>
      </c>
      <c r="O9" s="11" t="s">
        <v>5</v>
      </c>
      <c r="P9" s="52">
        <f>'Annex 2 Table 6'!T9</f>
        <v>36.250850060868686</v>
      </c>
      <c r="Q9" s="18">
        <f>'Annex 2 Table 7'!T9</f>
        <v>36.250850060868686</v>
      </c>
      <c r="R9" s="18">
        <f>'Annex 2 Table 8'!T9</f>
        <v>36.250850060868686</v>
      </c>
      <c r="S9" s="32">
        <f>'Annex 2 Table 9'!T9</f>
        <v>36.250850060868686</v>
      </c>
    </row>
    <row r="10" spans="1:24" s="2" customFormat="1" ht="12" x14ac:dyDescent="0.2">
      <c r="A10" s="11" t="s">
        <v>6</v>
      </c>
      <c r="B10" s="52">
        <f>'Annex 2 Table 2 (S1)'!T10</f>
        <v>46.992172598313033</v>
      </c>
      <c r="C10" s="18">
        <f>'Annex 2 Table 3 (S2)'!T10</f>
        <v>46.992172598313033</v>
      </c>
      <c r="D10" s="18">
        <f>'Annex 2 Table 4 (S3)'!T10</f>
        <v>46.992172598313033</v>
      </c>
      <c r="E10" s="32">
        <f>'Annex 2 Table 5 (S4)'!T10</f>
        <v>46.992172598313033</v>
      </c>
      <c r="O10" s="11" t="s">
        <v>6</v>
      </c>
      <c r="P10" s="52">
        <f>'Annex 2 Table 6'!T10</f>
        <v>46.992172598313033</v>
      </c>
      <c r="Q10" s="18">
        <f>'Annex 2 Table 7'!T10</f>
        <v>46.992172598313033</v>
      </c>
      <c r="R10" s="18">
        <f>'Annex 2 Table 8'!T10</f>
        <v>46.992172598313033</v>
      </c>
      <c r="S10" s="32">
        <f>'Annex 2 Table 9'!T10</f>
        <v>46.992172598313033</v>
      </c>
    </row>
    <row r="11" spans="1:24" s="2" customFormat="1" ht="12" x14ac:dyDescent="0.2">
      <c r="A11" s="11" t="s">
        <v>7</v>
      </c>
      <c r="B11" s="52">
        <f>'Annex 2 Table 2 (S1)'!T11</f>
        <v>42.890225620052369</v>
      </c>
      <c r="C11" s="18">
        <f>'Annex 2 Table 3 (S2)'!T11</f>
        <v>42.890225620052369</v>
      </c>
      <c r="D11" s="18">
        <f>'Annex 2 Table 4 (S3)'!T11</f>
        <v>42.890225620052369</v>
      </c>
      <c r="E11" s="32">
        <f>'Annex 2 Table 5 (S4)'!T11</f>
        <v>42.890225620052369</v>
      </c>
      <c r="O11" s="11" t="s">
        <v>7</v>
      </c>
      <c r="P11" s="52">
        <f>'Annex 2 Table 6'!T11</f>
        <v>42.890225620052369</v>
      </c>
      <c r="Q11" s="18">
        <f>'Annex 2 Table 7'!T11</f>
        <v>42.890225620052369</v>
      </c>
      <c r="R11" s="18">
        <f>'Annex 2 Table 8'!T11</f>
        <v>42.890225620052369</v>
      </c>
      <c r="S11" s="32">
        <f>'Annex 2 Table 9'!T11</f>
        <v>42.890225620052369</v>
      </c>
    </row>
    <row r="12" spans="1:24" s="2" customFormat="1" ht="12" x14ac:dyDescent="0.2">
      <c r="A12" s="11" t="s">
        <v>8</v>
      </c>
      <c r="B12" s="52">
        <f>'Annex 2 Table 2 (S1)'!T12</f>
        <v>41.515857929133624</v>
      </c>
      <c r="C12" s="18">
        <f>'Annex 2 Table 3 (S2)'!T12</f>
        <v>41.515857929133624</v>
      </c>
      <c r="D12" s="18">
        <f>'Annex 2 Table 4 (S3)'!T12</f>
        <v>41.515857929133624</v>
      </c>
      <c r="E12" s="32">
        <f>'Annex 2 Table 5 (S4)'!T12</f>
        <v>41.515857929133624</v>
      </c>
      <c r="O12" s="11" t="s">
        <v>8</v>
      </c>
      <c r="P12" s="52">
        <f>'Annex 2 Table 6'!T12</f>
        <v>41.515857929133624</v>
      </c>
      <c r="Q12" s="18">
        <f>'Annex 2 Table 7'!T12</f>
        <v>41.515857929133624</v>
      </c>
      <c r="R12" s="18">
        <f>'Annex 2 Table 8'!T12</f>
        <v>41.515857929133624</v>
      </c>
      <c r="S12" s="32">
        <f>'Annex 2 Table 9'!T12</f>
        <v>41.515857929133624</v>
      </c>
    </row>
    <row r="13" spans="1:24" s="2" customFormat="1" ht="12" x14ac:dyDescent="0.2">
      <c r="A13" s="11" t="s">
        <v>9</v>
      </c>
      <c r="B13" s="52">
        <f>'Annex 2 Table 2 (S1)'!T13</f>
        <v>39.026602935386144</v>
      </c>
      <c r="C13" s="18">
        <f>'Annex 2 Table 3 (S2)'!T13</f>
        <v>39.026602935386144</v>
      </c>
      <c r="D13" s="18">
        <f>'Annex 2 Table 4 (S3)'!T13</f>
        <v>39.026602935386144</v>
      </c>
      <c r="E13" s="32">
        <f>'Annex 2 Table 5 (S4)'!T13</f>
        <v>39.026602935386144</v>
      </c>
      <c r="O13" s="11" t="s">
        <v>9</v>
      </c>
      <c r="P13" s="52">
        <f>'Annex 2 Table 6'!T13</f>
        <v>39.026602935386144</v>
      </c>
      <c r="Q13" s="18">
        <f>'Annex 2 Table 7'!T13</f>
        <v>39.026602935386144</v>
      </c>
      <c r="R13" s="18">
        <f>'Annex 2 Table 8'!T13</f>
        <v>39.026602935386144</v>
      </c>
      <c r="S13" s="32">
        <f>'Annex 2 Table 9'!T13</f>
        <v>39.026602935386144</v>
      </c>
    </row>
    <row r="14" spans="1:24" s="2" customFormat="1" ht="12" x14ac:dyDescent="0.2">
      <c r="A14" s="11" t="s">
        <v>10</v>
      </c>
      <c r="B14" s="52">
        <f>'Annex 2 Table 2 (S1)'!T14</f>
        <v>40.878663818110624</v>
      </c>
      <c r="C14" s="18">
        <f>'Annex 2 Table 3 (S2)'!T14</f>
        <v>40.878663818110624</v>
      </c>
      <c r="D14" s="18">
        <f>'Annex 2 Table 4 (S3)'!T14</f>
        <v>40.878663818110624</v>
      </c>
      <c r="E14" s="32">
        <f>'Annex 2 Table 5 (S4)'!T14</f>
        <v>40.878663818110624</v>
      </c>
      <c r="O14" s="11" t="s">
        <v>10</v>
      </c>
      <c r="P14" s="52">
        <f>'Annex 2 Table 6'!T14</f>
        <v>40.878663818110624</v>
      </c>
      <c r="Q14" s="18">
        <f>'Annex 2 Table 7'!T14</f>
        <v>40.878663818110624</v>
      </c>
      <c r="R14" s="18">
        <f>'Annex 2 Table 8'!T14</f>
        <v>40.878663818110624</v>
      </c>
      <c r="S14" s="32">
        <f>'Annex 2 Table 9'!T14</f>
        <v>40.878663818110624</v>
      </c>
    </row>
    <row r="15" spans="1:24" s="2" customFormat="1" ht="12" x14ac:dyDescent="0.2">
      <c r="A15" s="11" t="s">
        <v>11</v>
      </c>
      <c r="B15" s="52">
        <f>'Annex 2 Table 2 (S1)'!T15</f>
        <v>36.517981642438372</v>
      </c>
      <c r="C15" s="18">
        <f>'Annex 2 Table 3 (S2)'!T15</f>
        <v>36.517981642438372</v>
      </c>
      <c r="D15" s="18">
        <f>'Annex 2 Table 4 (S3)'!T15</f>
        <v>36.517981642438372</v>
      </c>
      <c r="E15" s="32">
        <f>'Annex 2 Table 5 (S4)'!T15</f>
        <v>36.517981642438372</v>
      </c>
      <c r="O15" s="11" t="s">
        <v>11</v>
      </c>
      <c r="P15" s="52">
        <f>'Annex 2 Table 6'!T15</f>
        <v>36.517981642438372</v>
      </c>
      <c r="Q15" s="18">
        <f>'Annex 2 Table 7'!T15</f>
        <v>36.517981642438372</v>
      </c>
      <c r="R15" s="18">
        <f>'Annex 2 Table 8'!T15</f>
        <v>36.517981642438372</v>
      </c>
      <c r="S15" s="32">
        <f>'Annex 2 Table 9'!T15</f>
        <v>36.517981642438372</v>
      </c>
    </row>
    <row r="16" spans="1:24" s="2" customFormat="1" ht="12" x14ac:dyDescent="0.2">
      <c r="A16" s="12" t="s">
        <v>12</v>
      </c>
      <c r="B16" s="53">
        <f>'Annex 2 Table 2 (S1)'!T16</f>
        <v>40.118964080811999</v>
      </c>
      <c r="C16" s="19">
        <f>'Annex 2 Table 3 (S2)'!T16</f>
        <v>40.118964080811999</v>
      </c>
      <c r="D16" s="19">
        <f>'Annex 2 Table 4 (S3)'!T16</f>
        <v>40.118964080811999</v>
      </c>
      <c r="E16" s="33">
        <f>'Annex 2 Table 5 (S4)'!T16</f>
        <v>40.118964080811999</v>
      </c>
      <c r="O16" s="12" t="s">
        <v>12</v>
      </c>
      <c r="P16" s="53">
        <f>'Annex 2 Table 6'!T16</f>
        <v>40.118964080811999</v>
      </c>
      <c r="Q16" s="19">
        <f>'Annex 2 Table 7'!T16</f>
        <v>40.118964080811999</v>
      </c>
      <c r="R16" s="19">
        <f>'Annex 2 Table 8'!T16</f>
        <v>40.118964080811999</v>
      </c>
      <c r="S16" s="33">
        <f>'Annex 2 Table 9'!T16</f>
        <v>40.118964080811999</v>
      </c>
    </row>
    <row r="17" spans="1:19" s="2" customFormat="1" ht="12" x14ac:dyDescent="0.2">
      <c r="A17" s="10" t="s">
        <v>13</v>
      </c>
      <c r="B17" s="52">
        <f>'Annex 2 Table 2 (S1)'!T17</f>
        <v>38.715860182044878</v>
      </c>
      <c r="C17" s="18">
        <f>'Annex 2 Table 3 (S2)'!T17</f>
        <v>38.715860182044878</v>
      </c>
      <c r="D17" s="18">
        <f>'Annex 2 Table 4 (S3)'!T17</f>
        <v>38.715860182044878</v>
      </c>
      <c r="E17" s="32">
        <f>'Annex 2 Table 5 (S4)'!T17</f>
        <v>38.715860182044878</v>
      </c>
      <c r="O17" s="10" t="s">
        <v>13</v>
      </c>
      <c r="P17" s="52">
        <f>'Annex 2 Table 6'!T17</f>
        <v>38.715860182044878</v>
      </c>
      <c r="Q17" s="18">
        <f>'Annex 2 Table 7'!T17</f>
        <v>38.715860182044878</v>
      </c>
      <c r="R17" s="18">
        <f>'Annex 2 Table 8'!T17</f>
        <v>38.715860182044878</v>
      </c>
      <c r="S17" s="32">
        <f>'Annex 2 Table 9'!T17</f>
        <v>38.715860182044878</v>
      </c>
    </row>
    <row r="18" spans="1:19" s="2" customFormat="1" ht="12" x14ac:dyDescent="0.2">
      <c r="A18" s="11" t="s">
        <v>14</v>
      </c>
      <c r="B18" s="52">
        <f>'Annex 2 Table 2 (S1)'!T18</f>
        <v>37.348874550653413</v>
      </c>
      <c r="C18" s="18">
        <f>'Annex 2 Table 3 (S2)'!T18</f>
        <v>37.348874550653413</v>
      </c>
      <c r="D18" s="18">
        <f>'Annex 2 Table 4 (S3)'!T18</f>
        <v>37.348874550653413</v>
      </c>
      <c r="E18" s="32">
        <f>'Annex 2 Table 5 (S4)'!T18</f>
        <v>37.348874550653413</v>
      </c>
      <c r="O18" s="11" t="s">
        <v>14</v>
      </c>
      <c r="P18" s="52">
        <f>'Annex 2 Table 6'!T18</f>
        <v>37.348874550653413</v>
      </c>
      <c r="Q18" s="18">
        <f>'Annex 2 Table 7'!T18</f>
        <v>37.348874550653413</v>
      </c>
      <c r="R18" s="18">
        <f>'Annex 2 Table 8'!T18</f>
        <v>37.348874550653413</v>
      </c>
      <c r="S18" s="32">
        <f>'Annex 2 Table 9'!T18</f>
        <v>37.348874550653413</v>
      </c>
    </row>
    <row r="19" spans="1:19" s="2" customFormat="1" ht="12" x14ac:dyDescent="0.2">
      <c r="A19" s="11" t="s">
        <v>15</v>
      </c>
      <c r="B19" s="52">
        <f>'Annex 2 Table 2 (S1)'!T19</f>
        <v>38.587773836661107</v>
      </c>
      <c r="C19" s="18">
        <f>'Annex 2 Table 3 (S2)'!T19</f>
        <v>38.587773836661107</v>
      </c>
      <c r="D19" s="18">
        <f>'Annex 2 Table 4 (S3)'!T19</f>
        <v>38.587773836661107</v>
      </c>
      <c r="E19" s="32">
        <f>'Annex 2 Table 5 (S4)'!T19</f>
        <v>38.587773836661107</v>
      </c>
      <c r="O19" s="11" t="s">
        <v>15</v>
      </c>
      <c r="P19" s="52">
        <f>'Annex 2 Table 6'!T19</f>
        <v>38.587773836661107</v>
      </c>
      <c r="Q19" s="18">
        <f>'Annex 2 Table 7'!T19</f>
        <v>38.587773836661107</v>
      </c>
      <c r="R19" s="18">
        <f>'Annex 2 Table 8'!T19</f>
        <v>38.587773836661107</v>
      </c>
      <c r="S19" s="32">
        <f>'Annex 2 Table 9'!T19</f>
        <v>38.587773836661107</v>
      </c>
    </row>
    <row r="20" spans="1:19" s="2" customFormat="1" ht="12" x14ac:dyDescent="0.2">
      <c r="A20" s="11" t="s">
        <v>16</v>
      </c>
      <c r="B20" s="52">
        <f>'Annex 2 Table 2 (S1)'!T20</f>
        <v>39.400311676266369</v>
      </c>
      <c r="C20" s="18">
        <f>'Annex 2 Table 3 (S2)'!T20</f>
        <v>39.400311676266369</v>
      </c>
      <c r="D20" s="18">
        <f>'Annex 2 Table 4 (S3)'!T20</f>
        <v>39.400311676266369</v>
      </c>
      <c r="E20" s="32">
        <f>'Annex 2 Table 5 (S4)'!T20</f>
        <v>39.400311676266369</v>
      </c>
      <c r="O20" s="11" t="s">
        <v>16</v>
      </c>
      <c r="P20" s="52">
        <f>'Annex 2 Table 6'!T20</f>
        <v>39.400311676266369</v>
      </c>
      <c r="Q20" s="18">
        <f>'Annex 2 Table 7'!T20</f>
        <v>39.400311676266369</v>
      </c>
      <c r="R20" s="18">
        <f>'Annex 2 Table 8'!T20</f>
        <v>39.400311676266369</v>
      </c>
      <c r="S20" s="32">
        <f>'Annex 2 Table 9'!T20</f>
        <v>39.400311676266369</v>
      </c>
    </row>
    <row r="21" spans="1:19" s="2" customFormat="1" ht="12" x14ac:dyDescent="0.2">
      <c r="A21" s="11" t="s">
        <v>17</v>
      </c>
      <c r="B21" s="52">
        <f>'Annex 2 Table 2 (S1)'!T21</f>
        <v>38.650678184274078</v>
      </c>
      <c r="C21" s="18">
        <f>'Annex 2 Table 3 (S2)'!T21</f>
        <v>38.594801265550679</v>
      </c>
      <c r="D21" s="18">
        <f>'Annex 2 Table 4 (S3)'!T21</f>
        <v>39.025836079010915</v>
      </c>
      <c r="E21" s="32">
        <f>'Annex 2 Table 5 (S4)'!T21</f>
        <v>38.969959160287523</v>
      </c>
      <c r="O21" s="11" t="s">
        <v>17</v>
      </c>
      <c r="P21" s="52">
        <f>'Annex 2 Table 6'!T21</f>
        <v>38.109510486012553</v>
      </c>
      <c r="Q21" s="18">
        <f>'Annex 2 Table 7'!T21</f>
        <v>38.054417768823143</v>
      </c>
      <c r="R21" s="18">
        <f>'Annex 2 Table 8'!T21</f>
        <v>38.484668380749405</v>
      </c>
      <c r="S21" s="32">
        <f>'Annex 2 Table 9'!T21</f>
        <v>38.429575663559987</v>
      </c>
    </row>
    <row r="22" spans="1:19" s="2" customFormat="1" ht="12" x14ac:dyDescent="0.2">
      <c r="A22" s="11" t="s">
        <v>18</v>
      </c>
      <c r="B22" s="52">
        <f>'Annex 2 Table 2 (S1)'!T22</f>
        <v>37.831310526287197</v>
      </c>
      <c r="C22" s="18">
        <f>'Annex 2 Table 3 (S2)'!T22</f>
        <v>37.840355061559791</v>
      </c>
      <c r="D22" s="18">
        <f>'Annex 2 Table 4 (S3)'!T22</f>
        <v>38.698568173291193</v>
      </c>
      <c r="E22" s="32">
        <f>'Annex 2 Table 5 (S4)'!T22</f>
        <v>38.708232030082712</v>
      </c>
      <c r="O22" s="11" t="s">
        <v>18</v>
      </c>
      <c r="P22" s="52">
        <f>'Annex 2 Table 6'!T22</f>
        <v>36.784357921133633</v>
      </c>
      <c r="Q22" s="18">
        <f>'Annex 2 Table 7'!T22</f>
        <v>36.793153827013953</v>
      </c>
      <c r="R22" s="18">
        <f>'Annex 2 Table 8'!T22</f>
        <v>37.646521341334235</v>
      </c>
      <c r="S22" s="32">
        <f>'Annex 2 Table 9'!T22</f>
        <v>37.655927973204165</v>
      </c>
    </row>
    <row r="23" spans="1:19" s="2" customFormat="1" ht="12" x14ac:dyDescent="0.2">
      <c r="A23" s="11" t="s">
        <v>19</v>
      </c>
      <c r="B23" s="52">
        <f>'Annex 2 Table 2 (S1)'!T23</f>
        <v>37.016309204598073</v>
      </c>
      <c r="C23" s="18">
        <f>'Annex 2 Table 3 (S2)'!T23</f>
        <v>37.143587419232929</v>
      </c>
      <c r="D23" s="18">
        <f>'Annex 2 Table 4 (S3)'!T23</f>
        <v>38.49148135157958</v>
      </c>
      <c r="E23" s="32">
        <f>'Annex 2 Table 5 (S4)'!T23</f>
        <v>38.622082364167987</v>
      </c>
      <c r="O23" s="11" t="s">
        <v>19</v>
      </c>
      <c r="P23" s="52">
        <f>'Annex 2 Table 6'!T23</f>
        <v>35.725665489410844</v>
      </c>
      <c r="Q23" s="18">
        <f>'Annex 2 Table 7'!T23</f>
        <v>35.848514508181836</v>
      </c>
      <c r="R23" s="18">
        <f>'Annex 2 Table 8'!T23</f>
        <v>37.189642730066765</v>
      </c>
      <c r="S23" s="32">
        <f>'Annex 2 Table 9'!T23</f>
        <v>37.315765941040659</v>
      </c>
    </row>
    <row r="24" spans="1:19" s="2" customFormat="1" ht="12" x14ac:dyDescent="0.2">
      <c r="A24" s="11" t="s">
        <v>20</v>
      </c>
      <c r="B24" s="52">
        <f>'Annex 2 Table 2 (S1)'!T24</f>
        <v>36.132356279359712</v>
      </c>
      <c r="C24" s="18">
        <f>'Annex 2 Table 3 (S2)'!T24</f>
        <v>36.4716209036511</v>
      </c>
      <c r="D24" s="18">
        <f>'Annex 2 Table 4 (S3)'!T24</f>
        <v>38.327904924558169</v>
      </c>
      <c r="E24" s="32">
        <f>'Annex 2 Table 5 (S4)'!T24</f>
        <v>38.678965819123576</v>
      </c>
      <c r="O24" s="11" t="s">
        <v>20</v>
      </c>
      <c r="P24" s="52">
        <f>'Annex 2 Table 6'!T24</f>
        <v>35.006960258140474</v>
      </c>
      <c r="Q24" s="18">
        <f>'Annex 2 Table 7'!T24</f>
        <v>35.335705152810512</v>
      </c>
      <c r="R24" s="18">
        <f>'Annex 2 Table 8'!T24</f>
        <v>37.197239379214359</v>
      </c>
      <c r="S24" s="32">
        <f>'Annex 2 Table 9'!T24</f>
        <v>37.537714391860838</v>
      </c>
    </row>
    <row r="25" spans="1:19" s="2" customFormat="1" ht="12" x14ac:dyDescent="0.2">
      <c r="A25" s="11" t="s">
        <v>21</v>
      </c>
      <c r="B25" s="52">
        <f>'Annex 2 Table 2 (S1)'!T25</f>
        <v>35.184005923516018</v>
      </c>
      <c r="C25" s="18">
        <f>'Annex 2 Table 3 (S2)'!T25</f>
        <v>35.749851680788282</v>
      </c>
      <c r="D25" s="18">
        <f>'Annex 2 Table 4 (S3)'!T25</f>
        <v>38.209885126728494</v>
      </c>
      <c r="E25" s="32">
        <f>'Annex 2 Table 5 (S4)'!T25</f>
        <v>38.801419576555666</v>
      </c>
      <c r="O25" s="11" t="s">
        <v>21</v>
      </c>
      <c r="P25" s="52">
        <f>'Annex 2 Table 6'!T25</f>
        <v>34.288932237862383</v>
      </c>
      <c r="Q25" s="18">
        <f>'Annex 2 Table 7'!T25</f>
        <v>34.840514045451378</v>
      </c>
      <c r="R25" s="18">
        <f>'Annex 2 Table 8'!T25</f>
        <v>37.322616188439184</v>
      </c>
      <c r="S25" s="32">
        <f>'Annex 2 Table 9'!T25</f>
        <v>37.899942387656452</v>
      </c>
    </row>
    <row r="26" spans="1:19" s="2" customFormat="1" ht="12" x14ac:dyDescent="0.2">
      <c r="A26" s="11" t="s">
        <v>22</v>
      </c>
      <c r="B26" s="52">
        <f>'Annex 2 Table 2 (S1)'!T26</f>
        <v>34.183225643271562</v>
      </c>
      <c r="C26" s="18">
        <f>'Annex 2 Table 3 (S2)'!T26</f>
        <v>35.084142182520651</v>
      </c>
      <c r="D26" s="18">
        <f>'Annex 2 Table 4 (S3)'!T26</f>
        <v>38.147677489574797</v>
      </c>
      <c r="E26" s="32">
        <f>'Annex 2 Table 5 (S4)'!T26</f>
        <v>39.103346163942781</v>
      </c>
      <c r="O26" s="11" t="s">
        <v>22</v>
      </c>
      <c r="P26" s="52">
        <f>'Annex 2 Table 6'!T26</f>
        <v>33.522779264766818</v>
      </c>
      <c r="Q26" s="18">
        <f>'Annex 2 Table 7'!T26</f>
        <v>34.406562107668393</v>
      </c>
      <c r="R26" s="18">
        <f>'Annex 2 Table 8'!T26</f>
        <v>37.514016134287345</v>
      </c>
      <c r="S26" s="32">
        <f>'Annex 2 Table 9'!T26</f>
        <v>38.453035375877839</v>
      </c>
    </row>
    <row r="27" spans="1:19" s="2" customFormat="1" ht="12" x14ac:dyDescent="0.2">
      <c r="A27" s="11" t="s">
        <v>23</v>
      </c>
      <c r="B27" s="52">
        <f>'Annex 2 Table 2 (S1)'!T27</f>
        <v>33.130944315665147</v>
      </c>
      <c r="C27" s="18">
        <f>'Annex 2 Table 3 (S2)'!T27</f>
        <v>34.470028692371329</v>
      </c>
      <c r="D27" s="18">
        <f>'Annex 2 Table 4 (S3)'!T27</f>
        <v>38.140128405977372</v>
      </c>
      <c r="E27" s="32">
        <f>'Annex 2 Table 5 (S4)'!T27</f>
        <v>39.585147855091208</v>
      </c>
      <c r="O27" s="11" t="s">
        <v>23</v>
      </c>
      <c r="P27" s="52">
        <f>'Annex 2 Table 6'!T27</f>
        <v>32.85941251009708</v>
      </c>
      <c r="Q27" s="18">
        <f>'Annex 2 Table 7'!T27</f>
        <v>34.187912632726871</v>
      </c>
      <c r="R27" s="18">
        <f>'Annex 2 Table 8'!T27</f>
        <v>37.939538982230133</v>
      </c>
      <c r="S27" s="32">
        <f>'Annex 2 Table 9'!T27</f>
        <v>39.376024054763114</v>
      </c>
    </row>
    <row r="28" spans="1:19" s="2" customFormat="1" ht="12" x14ac:dyDescent="0.2">
      <c r="A28" s="11" t="s">
        <v>24</v>
      </c>
      <c r="B28" s="52">
        <f>'Annex 2 Table 2 (S1)'!T28</f>
        <v>32.028060380981699</v>
      </c>
      <c r="C28" s="18">
        <f>'Annex 2 Table 3 (S2)'!T28</f>
        <v>33.903597361721388</v>
      </c>
      <c r="D28" s="18">
        <f>'Annex 2 Table 4 (S3)'!T28</f>
        <v>38.186119976396036</v>
      </c>
      <c r="E28" s="32">
        <f>'Annex 2 Table 5 (S4)'!T28</f>
        <v>40.249080661184486</v>
      </c>
      <c r="O28" s="11" t="s">
        <v>24</v>
      </c>
      <c r="P28" s="52">
        <f>'Annex 2 Table 6'!T28</f>
        <v>32.281146901833822</v>
      </c>
      <c r="Q28" s="18">
        <f>'Annex 2 Table 7'!T28</f>
        <v>34.171703062268236</v>
      </c>
      <c r="R28" s="18">
        <f>'Annex 2 Table 8'!T28</f>
        <v>38.588964343491305</v>
      </c>
      <c r="S28" s="32">
        <f>'Annex 2 Table 9'!T28</f>
        <v>40.67321984972466</v>
      </c>
    </row>
    <row r="29" spans="1:19" s="2" customFormat="1" ht="12" x14ac:dyDescent="0.2">
      <c r="A29" s="11" t="s">
        <v>25</v>
      </c>
      <c r="B29" s="52">
        <f>'Annex 2 Table 2 (S1)'!T29</f>
        <v>30.875442727704328</v>
      </c>
      <c r="C29" s="18">
        <f>'Annex 2 Table 3 (S2)'!T29</f>
        <v>33.314970334575847</v>
      </c>
      <c r="D29" s="18">
        <f>'Annex 2 Table 4 (S3)'!T29</f>
        <v>38.28456895150574</v>
      </c>
      <c r="E29" s="32">
        <f>'Annex 2 Table 5 (S4)'!T29</f>
        <v>41.020386206609658</v>
      </c>
      <c r="O29" s="11" t="s">
        <v>25</v>
      </c>
      <c r="P29" s="52">
        <f>'Annex 2 Table 6'!T29</f>
        <v>31.647640469656814</v>
      </c>
      <c r="Q29" s="18">
        <f>'Annex 2 Table 7'!T29</f>
        <v>34.147400402897802</v>
      </c>
      <c r="R29" s="18">
        <f>'Annex 2 Table 8'!T29</f>
        <v>39.305932090718009</v>
      </c>
      <c r="S29" s="32">
        <f>'Annex 2 Table 9'!T29</f>
        <v>42.115959296542101</v>
      </c>
    </row>
    <row r="30" spans="1:19" s="2" customFormat="1" ht="12" x14ac:dyDescent="0.2">
      <c r="A30" s="11" t="s">
        <v>26</v>
      </c>
      <c r="B30" s="52">
        <f>'Annex 2 Table 2 (S1)'!T30</f>
        <v>29.67393154855505</v>
      </c>
      <c r="C30" s="18">
        <f>'Annex 2 Table 3 (S2)'!T30</f>
        <v>32.702643486812448</v>
      </c>
      <c r="D30" s="18">
        <f>'Annex 2 Table 4 (S3)'!T30</f>
        <v>38.434425709128945</v>
      </c>
      <c r="E30" s="32">
        <f>'Annex 2 Table 5 (S4)'!T30</f>
        <v>41.901097742444968</v>
      </c>
      <c r="O30" s="11" t="s">
        <v>26</v>
      </c>
      <c r="P30" s="52">
        <f>'Annex 2 Table 6'!T30</f>
        <v>30.94792627948776</v>
      </c>
      <c r="Q30" s="18">
        <f>'Annex 2 Table 7'!T30</f>
        <v>34.103386836169321</v>
      </c>
      <c r="R30" s="18">
        <f>'Annex 2 Table 8'!T30</f>
        <v>40.077758598228506</v>
      </c>
      <c r="S30" s="32">
        <f>'Annex 2 Table 9'!T30</f>
        <v>43.697536509032638</v>
      </c>
    </row>
    <row r="31" spans="1:19" s="2" customFormat="1" ht="12" x14ac:dyDescent="0.2">
      <c r="A31" s="11" t="s">
        <v>27</v>
      </c>
      <c r="B31" s="52">
        <f>'Annex 2 Table 2 (S1)'!T31</f>
        <v>28.424339168589913</v>
      </c>
      <c r="C31" s="18">
        <f>'Annex 2 Table 3 (S2)'!T31</f>
        <v>32.01645221180295</v>
      </c>
      <c r="D31" s="18">
        <f>'Annex 2 Table 4 (S3)'!T31</f>
        <v>38.634673264315744</v>
      </c>
      <c r="E31" s="32">
        <f>'Annex 2 Table 5 (S4)'!T31</f>
        <v>42.831526188617048</v>
      </c>
      <c r="O31" s="11" t="s">
        <v>27</v>
      </c>
      <c r="P31" s="52">
        <f>'Annex 2 Table 6'!T31</f>
        <v>30.206098507033474</v>
      </c>
      <c r="Q31" s="18">
        <f>'Annex 2 Table 7'!T31</f>
        <v>34.014978665651661</v>
      </c>
      <c r="R31" s="18">
        <f>'Annex 2 Table 8'!T31</f>
        <v>40.935694940300202</v>
      </c>
      <c r="S31" s="32">
        <f>'Annex 2 Table 9'!T31</f>
        <v>45.393918036518869</v>
      </c>
    </row>
    <row r="32" spans="1:19" s="2" customFormat="1" ht="12" x14ac:dyDescent="0.2">
      <c r="A32" s="11" t="s">
        <v>28</v>
      </c>
      <c r="B32" s="52">
        <f>'Annex 2 Table 2 (S1)'!T32</f>
        <v>27.127450846280261</v>
      </c>
      <c r="C32" s="18">
        <f>'Annex 2 Table 3 (S2)'!T32</f>
        <v>31.253305298666444</v>
      </c>
      <c r="D32" s="18">
        <f>'Annex 2 Table 4 (S3)'!T32</f>
        <v>38.884326311463425</v>
      </c>
      <c r="E32" s="32">
        <f>'Annex 2 Table 5 (S4)'!T32</f>
        <v>43.807389761936705</v>
      </c>
      <c r="O32" s="11" t="s">
        <v>28</v>
      </c>
      <c r="P32" s="52">
        <f>'Annex 2 Table 6'!T32</f>
        <v>29.419017877825432</v>
      </c>
      <c r="Q32" s="18">
        <f>'Annex 2 Table 7'!T32</f>
        <v>33.875738704898374</v>
      </c>
      <c r="R32" s="18">
        <f>'Annex 2 Table 8'!T32</f>
        <v>41.878518666743759</v>
      </c>
      <c r="S32" s="32">
        <f>'Annex 2 Table 9'!T32</f>
        <v>47.202515995790598</v>
      </c>
    </row>
    <row r="33" spans="1:19" s="2" customFormat="1" ht="12" x14ac:dyDescent="0.2">
      <c r="A33" s="11" t="s">
        <v>29</v>
      </c>
      <c r="B33" s="52">
        <f>'Annex 2 Table 2 (S1)'!T33</f>
        <v>25.784025548478734</v>
      </c>
      <c r="C33" s="18">
        <f>'Annex 2 Table 3 (S2)'!T33</f>
        <v>30.397999330594988</v>
      </c>
      <c r="D33" s="18">
        <f>'Annex 2 Table 4 (S3)'!T33</f>
        <v>39.182430297405638</v>
      </c>
      <c r="E33" s="32">
        <f>'Annex 2 Table 5 (S4)'!T33</f>
        <v>44.806822640860709</v>
      </c>
      <c r="O33" s="11" t="s">
        <v>29</v>
      </c>
      <c r="P33" s="52">
        <f>'Annex 2 Table 6'!T33</f>
        <v>28.564149459895166</v>
      </c>
      <c r="Q33" s="18">
        <f>'Annex 2 Table 7'!T33</f>
        <v>33.642635624558842</v>
      </c>
      <c r="R33" s="18">
        <f>'Annex 2 Table 8'!T33</f>
        <v>42.877430377560586</v>
      </c>
      <c r="S33" s="32">
        <f>'Annex 2 Table 9'!T33</f>
        <v>49.069361763220712</v>
      </c>
    </row>
    <row r="34" spans="1:19" s="2" customFormat="1" ht="12" x14ac:dyDescent="0.2">
      <c r="A34" s="11" t="s">
        <v>30</v>
      </c>
      <c r="B34" s="52">
        <f>'Annex 2 Table 2 (S1)'!T34</f>
        <v>24.394796700137544</v>
      </c>
      <c r="C34" s="18">
        <f>'Annex 2 Table 3 (S2)'!T34</f>
        <v>29.436693339933516</v>
      </c>
      <c r="D34" s="18">
        <f>'Annex 2 Table 4 (S3)'!T34</f>
        <v>39.528060524439404</v>
      </c>
      <c r="E34" s="32">
        <f>'Annex 2 Table 5 (S4)'!T34</f>
        <v>45.806571871491499</v>
      </c>
      <c r="O34" s="11" t="s">
        <v>30</v>
      </c>
      <c r="P34" s="52">
        <f>'Annex 2 Table 6'!T34</f>
        <v>27.639432835815764</v>
      </c>
      <c r="Q34" s="18">
        <f>'Annex 2 Table 7'!T34</f>
        <v>33.295145279776591</v>
      </c>
      <c r="R34" s="18">
        <f>'Annex 2 Table 8'!T34</f>
        <v>43.929830027378998</v>
      </c>
      <c r="S34" s="32">
        <f>'Annex 2 Table 9'!T34</f>
        <v>50.965687468833863</v>
      </c>
    </row>
    <row r="35" spans="1:19" s="2" customFormat="1" ht="12" x14ac:dyDescent="0.2">
      <c r="A35" s="11" t="s">
        <v>31</v>
      </c>
      <c r="B35" s="52">
        <f>'Annex 2 Table 2 (S1)'!T35</f>
        <v>22.960472909615838</v>
      </c>
      <c r="C35" s="18">
        <f>'Annex 2 Table 3 (S2)'!T35</f>
        <v>28.368826968661239</v>
      </c>
      <c r="D35" s="18">
        <f>'Annex 2 Table 4 (S3)'!T35</f>
        <v>39.920321282293656</v>
      </c>
      <c r="E35" s="32">
        <f>'Annex 2 Table 5 (S4)'!T35</f>
        <v>46.800075362582504</v>
      </c>
      <c r="O35" s="11" t="s">
        <v>31</v>
      </c>
      <c r="P35" s="52">
        <f>'Annex 2 Table 6'!T35</f>
        <v>26.648608717444972</v>
      </c>
      <c r="Q35" s="18">
        <f>'Annex 2 Table 7'!T35</f>
        <v>32.833506027646401</v>
      </c>
      <c r="R35" s="18">
        <f>'Annex 2 Table 8'!T35</f>
        <v>45.0419215993184</v>
      </c>
      <c r="S35" s="32">
        <f>'Annex 2 Table 9'!T35</f>
        <v>52.89010240656107</v>
      </c>
    </row>
    <row r="36" spans="1:19" s="2" customFormat="1" ht="12" x14ac:dyDescent="0.2">
      <c r="A36" s="11" t="s">
        <v>32</v>
      </c>
      <c r="B36" s="52">
        <f>'Annex 2 Table 2 (S1)'!T36</f>
        <v>21.481738670383667</v>
      </c>
      <c r="C36" s="18">
        <f>'Annex 2 Table 3 (S2)'!T36</f>
        <v>27.191734453573922</v>
      </c>
      <c r="D36" s="18">
        <f>'Annex 2 Table 4 (S3)'!T36</f>
        <v>40.35834500807853</v>
      </c>
      <c r="E36" s="32">
        <f>'Annex 2 Table 5 (S4)'!T36</f>
        <v>47.775962861281791</v>
      </c>
      <c r="O36" s="11" t="s">
        <v>32</v>
      </c>
      <c r="P36" s="52">
        <f>'Annex 2 Table 6'!T36</f>
        <v>25.59098408715731</v>
      </c>
      <c r="Q36" s="18">
        <f>'Annex 2 Table 7'!T36</f>
        <v>32.24999872822562</v>
      </c>
      <c r="R36" s="18">
        <f>'Annex 2 Table 8'!T36</f>
        <v>46.213626379167053</v>
      </c>
      <c r="S36" s="32">
        <f>'Annex 2 Table 9'!T36</f>
        <v>54.828028255644682</v>
      </c>
    </row>
    <row r="37" spans="1:19" s="2" customFormat="1" ht="12" x14ac:dyDescent="0.2">
      <c r="A37" s="12" t="s">
        <v>33</v>
      </c>
      <c r="B37" s="53">
        <f>'Annex 2 Table 2 (S1)'!T37</f>
        <v>19.959255039902036</v>
      </c>
      <c r="C37" s="19">
        <f>'Annex 2 Table 3 (S2)'!T37</f>
        <v>25.933116103761794</v>
      </c>
      <c r="D37" s="19">
        <f>'Annex 2 Table 4 (S3)'!T37</f>
        <v>40.841291473287598</v>
      </c>
      <c r="E37" s="33">
        <f>'Annex 2 Table 5 (S4)'!T37</f>
        <v>48.773854272348537</v>
      </c>
      <c r="O37" s="12" t="s">
        <v>33</v>
      </c>
      <c r="P37" s="53">
        <f>'Annex 2 Table 6'!T37</f>
        <v>24.462655851818223</v>
      </c>
      <c r="Q37" s="19">
        <f>'Annex 2 Table 7'!T37</f>
        <v>31.568834986570621</v>
      </c>
      <c r="R37" s="19">
        <f>'Annex 2 Table 8'!T37</f>
        <v>47.439091732407469</v>
      </c>
      <c r="S37" s="33">
        <f>'Annex 2 Table 9'!T37</f>
        <v>56.816629671749375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86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65</v>
      </c>
      <c r="U1" s="6"/>
      <c r="V1" s="7"/>
      <c r="W1" s="6"/>
    </row>
    <row r="2" spans="1:24" ht="15" x14ac:dyDescent="0.25">
      <c r="A2" s="9" t="s">
        <v>129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66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94</v>
      </c>
      <c r="F4" s="16" t="s">
        <v>95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122</v>
      </c>
      <c r="F5" s="14" t="s">
        <v>123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37.657698746332507</v>
      </c>
      <c r="D19" s="22">
        <v>20.47522807452885</v>
      </c>
      <c r="E19" s="22">
        <v>4.2290526315789476</v>
      </c>
      <c r="F19" s="22">
        <v>12.035368421052631</v>
      </c>
      <c r="G19" s="22">
        <v>0.91804961917207417</v>
      </c>
      <c r="H19" s="22">
        <f t="shared" si="1"/>
        <v>-1.1576987463325068</v>
      </c>
      <c r="I19" s="22">
        <f t="shared" ref="I19:I37" si="13">P19/100*H19</f>
        <v>-347.03864403105797</v>
      </c>
      <c r="J19" s="22">
        <f t="shared" si="2"/>
        <v>-0.2396491271604333</v>
      </c>
      <c r="K19" s="38">
        <f t="shared" si="3"/>
        <v>-71.838644031058251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37.737021857841356</v>
      </c>
      <c r="D20" s="22">
        <v>20.47522807452885</v>
      </c>
      <c r="E20" s="22">
        <v>4.2581052631578951</v>
      </c>
      <c r="F20" s="22">
        <v>12.070736842105262</v>
      </c>
      <c r="G20" s="22">
        <v>0.93295167804935197</v>
      </c>
      <c r="H20" s="22">
        <f t="shared" si="1"/>
        <v>-1.0981329689524699</v>
      </c>
      <c r="I20" s="22">
        <f t="shared" si="13"/>
        <v>-347.70126541473428</v>
      </c>
      <c r="J20" s="22">
        <f t="shared" si="2"/>
        <v>-0.16518129090312073</v>
      </c>
      <c r="K20" s="38">
        <f t="shared" si="3"/>
        <v>-52.301265414735305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37.991597001247712</v>
      </c>
      <c r="D21" s="22">
        <v>20.47522807452885</v>
      </c>
      <c r="E21" s="22">
        <v>4.2871578947368425</v>
      </c>
      <c r="F21" s="22">
        <v>12.106105263157893</v>
      </c>
      <c r="G21" s="22">
        <f>R21/P21*100</f>
        <v>1.1231057688241242</v>
      </c>
      <c r="H21" s="22">
        <f t="shared" si="1"/>
        <v>-1.2138192234699332</v>
      </c>
      <c r="I21" s="22">
        <f t="shared" si="13"/>
        <v>-404.48796664294696</v>
      </c>
      <c r="J21" s="22">
        <f t="shared" si="2"/>
        <v>-9.0713454645808156E-2</v>
      </c>
      <c r="K21" s="38">
        <f t="shared" si="3"/>
        <v>-30.228966642946745</v>
      </c>
      <c r="L21" s="38">
        <v>2.8</v>
      </c>
      <c r="M21" s="38">
        <f t="shared" si="10"/>
        <v>25576.815289405207</v>
      </c>
      <c r="N21" s="22">
        <v>2.3781174488617354</v>
      </c>
      <c r="O21" s="22">
        <f t="shared" si="11"/>
        <v>5.2447047374298643</v>
      </c>
      <c r="P21" s="22">
        <f t="shared" si="12"/>
        <v>33323.57560515817</v>
      </c>
      <c r="Q21" s="38">
        <v>3</v>
      </c>
      <c r="R21" s="22">
        <f>Q21%*S20</f>
        <v>374.25899999999996</v>
      </c>
      <c r="S21" s="22">
        <f>S20-I21</f>
        <v>12879.787966642947</v>
      </c>
      <c r="T21" s="43">
        <f t="shared" si="4"/>
        <v>38.650678184274078</v>
      </c>
      <c r="U21" s="38">
        <f t="shared" si="6"/>
        <v>-0.81541875733103297</v>
      </c>
      <c r="V21" s="22">
        <f t="shared" si="7"/>
        <v>1.1231057688241242</v>
      </c>
      <c r="W21" s="22">
        <f t="shared" si="8"/>
        <v>-1.0482320509025158</v>
      </c>
      <c r="X21" s="34">
        <f t="shared" si="9"/>
        <v>-0.89029247525264132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38.034321942566777</v>
      </c>
      <c r="D22" s="22">
        <v>20.47522807452885</v>
      </c>
      <c r="E22" s="22">
        <v>4.3162105263157899</v>
      </c>
      <c r="F22" s="22">
        <v>12.141473684210524</v>
      </c>
      <c r="G22" s="22">
        <f t="shared" ref="G22:G37" si="15">R22/P22*100</f>
        <v>1.1014096575116126</v>
      </c>
      <c r="H22" s="22">
        <f t="shared" si="1"/>
        <v>-1.1176552759001055</v>
      </c>
      <c r="I22" s="22">
        <f t="shared" si="13"/>
        <v>-392.09288411132547</v>
      </c>
      <c r="J22" s="22">
        <f t="shared" si="2"/>
        <v>-1.6245618388495586E-2</v>
      </c>
      <c r="K22" s="38">
        <f t="shared" si="3"/>
        <v>-5.699245112038053</v>
      </c>
      <c r="L22" s="38">
        <v>2.8</v>
      </c>
      <c r="M22" s="38">
        <f t="shared" si="10"/>
        <v>26292.966117508553</v>
      </c>
      <c r="N22" s="22">
        <v>2.4085880866463016</v>
      </c>
      <c r="O22" s="22">
        <f t="shared" si="11"/>
        <v>5.2760285530723978</v>
      </c>
      <c r="P22" s="22">
        <f t="shared" si="12"/>
        <v>35081.736968990983</v>
      </c>
      <c r="Q22" s="38">
        <v>3</v>
      </c>
      <c r="R22" s="22">
        <f t="shared" ref="R22:R37" si="16">Q22%*S21</f>
        <v>386.39363899928838</v>
      </c>
      <c r="S22" s="22">
        <f t="shared" ref="S22:S37" si="17">S21-I22</f>
        <v>13271.880850754273</v>
      </c>
      <c r="T22" s="43">
        <f t="shared" si="4"/>
        <v>37.831310526287197</v>
      </c>
      <c r="U22" s="38">
        <f t="shared" si="6"/>
        <v>-0.81085341603244376</v>
      </c>
      <c r="V22" s="22">
        <f t="shared" si="7"/>
        <v>1.101409657511613</v>
      </c>
      <c r="W22" s="22">
        <f t="shared" si="8"/>
        <v>-1.0279823470108387</v>
      </c>
      <c r="X22" s="34">
        <f t="shared" si="9"/>
        <v>-0.8842807265332181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38.077174058729469</v>
      </c>
      <c r="D23" s="22">
        <v>20.47522807452885</v>
      </c>
      <c r="E23" s="22">
        <v>4.3452631578947374</v>
      </c>
      <c r="F23" s="22">
        <v>12.176842105263155</v>
      </c>
      <c r="G23" s="22">
        <f t="shared" si="15"/>
        <v>1.079840721042725</v>
      </c>
      <c r="H23" s="22">
        <f t="shared" si="1"/>
        <v>-1.0216185031739116</v>
      </c>
      <c r="I23" s="22">
        <f t="shared" si="13"/>
        <v>-376.68886118567519</v>
      </c>
      <c r="J23" s="22">
        <f t="shared" si="2"/>
        <v>5.8222217868816983E-2</v>
      </c>
      <c r="K23" s="38">
        <f t="shared" si="3"/>
        <v>21.467564336954339</v>
      </c>
      <c r="L23" s="38">
        <v>2.6</v>
      </c>
      <c r="M23" s="38">
        <f t="shared" si="10"/>
        <v>26976.583236563776</v>
      </c>
      <c r="N23" s="22">
        <v>2.4390587244308679</v>
      </c>
      <c r="O23" s="22">
        <f t="shared" si="11"/>
        <v>5.1024742512660701</v>
      </c>
      <c r="P23" s="22">
        <f t="shared" si="12"/>
        <v>36871.77356473064</v>
      </c>
      <c r="Q23" s="38">
        <v>3</v>
      </c>
      <c r="R23" s="22">
        <f t="shared" si="16"/>
        <v>398.15642552262818</v>
      </c>
      <c r="S23" s="22">
        <f t="shared" si="17"/>
        <v>13648.569711939948</v>
      </c>
      <c r="T23" s="43">
        <f t="shared" si="4"/>
        <v>37.016309204598073</v>
      </c>
      <c r="U23" s="38">
        <f t="shared" si="6"/>
        <v>-0.73395288107929613</v>
      </c>
      <c r="V23" s="22">
        <f t="shared" si="7"/>
        <v>1.079840721042725</v>
      </c>
      <c r="W23" s="22">
        <f t="shared" si="8"/>
        <v>-0.93586195823702845</v>
      </c>
      <c r="X23" s="34">
        <f t="shared" si="9"/>
        <v>-0.87793164388499267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38.118017875759655</v>
      </c>
      <c r="D24" s="22">
        <v>20.47522807452885</v>
      </c>
      <c r="E24" s="22">
        <v>4.3743157894736848</v>
      </c>
      <c r="F24" s="22">
        <v>12.212210526315786</v>
      </c>
      <c r="G24" s="22">
        <f t="shared" si="15"/>
        <v>1.0562634854413351</v>
      </c>
      <c r="H24" s="22">
        <f t="shared" si="1"/>
        <v>-0.92357343131521219</v>
      </c>
      <c r="I24" s="22">
        <f t="shared" si="13"/>
        <v>-358.02022511838589</v>
      </c>
      <c r="J24" s="22">
        <f t="shared" si="2"/>
        <v>0.13269005412612245</v>
      </c>
      <c r="K24" s="38">
        <f t="shared" si="3"/>
        <v>51.436866239812439</v>
      </c>
      <c r="L24" s="38">
        <v>2.6</v>
      </c>
      <c r="M24" s="38">
        <f t="shared" si="10"/>
        <v>27677.974400714433</v>
      </c>
      <c r="N24" s="22">
        <v>2.4695293622154342</v>
      </c>
      <c r="O24" s="22">
        <f t="shared" si="11"/>
        <v>5.1337371256330355</v>
      </c>
      <c r="P24" s="22">
        <f t="shared" si="12"/>
        <v>38764.673493102564</v>
      </c>
      <c r="Q24" s="38">
        <v>3</v>
      </c>
      <c r="R24" s="22">
        <f t="shared" si="16"/>
        <v>409.45709135819845</v>
      </c>
      <c r="S24" s="22">
        <f t="shared" si="17"/>
        <v>14006.589937058334</v>
      </c>
      <c r="T24" s="43">
        <f t="shared" si="4"/>
        <v>36.132356279359712</v>
      </c>
      <c r="U24" s="38">
        <f t="shared" si="6"/>
        <v>-0.72865609911895279</v>
      </c>
      <c r="V24" s="22">
        <f t="shared" si="7"/>
        <v>1.0562634854413349</v>
      </c>
      <c r="W24" s="22">
        <f t="shared" si="8"/>
        <v>-0.91542835404915712</v>
      </c>
      <c r="X24" s="34">
        <f t="shared" si="9"/>
        <v>-0.86949123051113053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38.156986039471242</v>
      </c>
      <c r="D25" s="22">
        <v>20.47522807452885</v>
      </c>
      <c r="E25" s="22">
        <v>4.4033684210526323</v>
      </c>
      <c r="F25" s="22">
        <v>12.247578947368417</v>
      </c>
      <c r="G25" s="22">
        <f t="shared" si="15"/>
        <v>1.0308105965213434</v>
      </c>
      <c r="H25" s="22">
        <f t="shared" si="1"/>
        <v>-0.82365270613790642</v>
      </c>
      <c r="I25" s="22">
        <f t="shared" si="13"/>
        <v>-335.75224423441966</v>
      </c>
      <c r="J25" s="22">
        <f t="shared" si="2"/>
        <v>0.20715789038343502</v>
      </c>
      <c r="K25" s="38">
        <f t="shared" si="3"/>
        <v>84.445453877329513</v>
      </c>
      <c r="L25" s="38">
        <v>2.5923076923076924</v>
      </c>
      <c r="M25" s="38">
        <f t="shared" si="10"/>
        <v>28395.472660179108</v>
      </c>
      <c r="N25" s="22">
        <v>2.5</v>
      </c>
      <c r="O25" s="22">
        <f t="shared" si="11"/>
        <v>5.1571153846153841</v>
      </c>
      <c r="P25" s="22">
        <f t="shared" si="12"/>
        <v>40763.812433611281</v>
      </c>
      <c r="Q25" s="38">
        <v>3</v>
      </c>
      <c r="R25" s="22">
        <f t="shared" si="16"/>
        <v>420.19769811175001</v>
      </c>
      <c r="S25" s="22">
        <f t="shared" si="17"/>
        <v>14342.342181292754</v>
      </c>
      <c r="T25" s="43">
        <f t="shared" si="4"/>
        <v>35.184005923516018</v>
      </c>
      <c r="U25" s="38">
        <f t="shared" si="6"/>
        <v>-0.71892431347129615</v>
      </c>
      <c r="V25" s="22">
        <f t="shared" si="7"/>
        <v>1.0308105965213434</v>
      </c>
      <c r="W25" s="22">
        <f t="shared" si="8"/>
        <v>-0.89072607955818661</v>
      </c>
      <c r="X25" s="34">
        <f t="shared" si="9"/>
        <v>-0.85900883043445297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38.194427118006104</v>
      </c>
      <c r="D26" s="22">
        <v>20.47522807452885</v>
      </c>
      <c r="E26" s="22">
        <v>4.4324210526315797</v>
      </c>
      <c r="F26" s="22">
        <v>12.282947368421048</v>
      </c>
      <c r="G26" s="22">
        <f t="shared" si="15"/>
        <v>1.0038306224246307</v>
      </c>
      <c r="H26" s="22">
        <f t="shared" si="1"/>
        <v>-0.72220489578387514</v>
      </c>
      <c r="I26" s="22">
        <f t="shared" si="13"/>
        <v>-309.5574943306209</v>
      </c>
      <c r="J26" s="22">
        <f t="shared" si="2"/>
        <v>0.28162572664075469</v>
      </c>
      <c r="K26" s="38">
        <f t="shared" si="3"/>
        <v>120.71277110816131</v>
      </c>
      <c r="L26" s="38">
        <v>2.5846153846153848</v>
      </c>
      <c r="M26" s="38">
        <f t="shared" si="10"/>
        <v>29129.386415088353</v>
      </c>
      <c r="N26" s="22">
        <v>2.5</v>
      </c>
      <c r="O26" s="22">
        <f t="shared" si="11"/>
        <v>5.1492307692307691</v>
      </c>
      <c r="P26" s="22">
        <f t="shared" si="12"/>
        <v>42862.835206154312</v>
      </c>
      <c r="Q26" s="38">
        <v>3</v>
      </c>
      <c r="R26" s="22">
        <f t="shared" si="16"/>
        <v>430.27026543878259</v>
      </c>
      <c r="S26" s="22">
        <f t="shared" si="17"/>
        <v>14651.899675623374</v>
      </c>
      <c r="T26" s="43">
        <f t="shared" si="4"/>
        <v>34.183225643271562</v>
      </c>
      <c r="U26" s="38">
        <f t="shared" si="6"/>
        <v>-0.69753358635147433</v>
      </c>
      <c r="V26" s="22">
        <f t="shared" si="7"/>
        <v>1.0038306224246307</v>
      </c>
      <c r="W26" s="22">
        <f t="shared" si="8"/>
        <v>-0.86483869008891268</v>
      </c>
      <c r="X26" s="34">
        <f t="shared" si="9"/>
        <v>-0.83652551868719238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38.230368166035291</v>
      </c>
      <c r="D27" s="22">
        <v>20.47522807452885</v>
      </c>
      <c r="E27" s="22">
        <v>4.4614736842105271</v>
      </c>
      <c r="F27" s="22">
        <v>12.318315789473679</v>
      </c>
      <c r="G27" s="22">
        <f t="shared" si="15"/>
        <v>0.97535061782222909</v>
      </c>
      <c r="H27" s="22">
        <f t="shared" si="1"/>
        <v>-0.61925705492417649</v>
      </c>
      <c r="I27" s="22">
        <f t="shared" si="13"/>
        <v>-279.07786419708071</v>
      </c>
      <c r="J27" s="22">
        <f t="shared" si="2"/>
        <v>0.35609356289805305</v>
      </c>
      <c r="K27" s="38">
        <f t="shared" si="3"/>
        <v>160.4791260716207</v>
      </c>
      <c r="L27" s="38">
        <v>2.5769230769230771</v>
      </c>
      <c r="M27" s="38">
        <f t="shared" si="10"/>
        <v>29880.028295784861</v>
      </c>
      <c r="N27" s="22">
        <v>2.5</v>
      </c>
      <c r="O27" s="22">
        <f t="shared" si="11"/>
        <v>5.141346153846154</v>
      </c>
      <c r="P27" s="22">
        <f t="shared" si="12"/>
        <v>45066.561935455342</v>
      </c>
      <c r="Q27" s="38">
        <v>3</v>
      </c>
      <c r="R27" s="22">
        <f t="shared" si="16"/>
        <v>439.55699026870121</v>
      </c>
      <c r="S27" s="22">
        <f t="shared" si="17"/>
        <v>14930.977539820455</v>
      </c>
      <c r="T27" s="43">
        <f t="shared" si="4"/>
        <v>33.130944315665147</v>
      </c>
      <c r="U27" s="38">
        <f t="shared" si="6"/>
        <v>-0.67524273541538937</v>
      </c>
      <c r="V27" s="22">
        <f t="shared" si="7"/>
        <v>0.97535061782222909</v>
      </c>
      <c r="W27" s="22">
        <f t="shared" si="8"/>
        <v>-0.8378011717190943</v>
      </c>
      <c r="X27" s="34">
        <f t="shared" si="9"/>
        <v>-0.81279218151852417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38.264835351722411</v>
      </c>
      <c r="D28" s="22">
        <v>20.47522807452885</v>
      </c>
      <c r="E28" s="22">
        <v>4.4905263157894746</v>
      </c>
      <c r="F28" s="22">
        <v>12.35368421052631</v>
      </c>
      <c r="G28" s="22">
        <f t="shared" si="15"/>
        <v>0.94539675087777864</v>
      </c>
      <c r="H28" s="22">
        <f t="shared" si="1"/>
        <v>-0.51483535172241091</v>
      </c>
      <c r="I28" s="22">
        <f t="shared" si="13"/>
        <v>-243.92917786534662</v>
      </c>
      <c r="J28" s="22">
        <f t="shared" si="2"/>
        <v>0.43056139915536562</v>
      </c>
      <c r="K28" s="38">
        <f t="shared" si="3"/>
        <v>204.00014832926604</v>
      </c>
      <c r="L28" s="38">
        <v>2.5692307692307694</v>
      </c>
      <c r="M28" s="38">
        <f t="shared" si="10"/>
        <v>30647.715176615027</v>
      </c>
      <c r="N28" s="22">
        <v>2.5</v>
      </c>
      <c r="O28" s="22">
        <f t="shared" si="11"/>
        <v>5.1334615384615381</v>
      </c>
      <c r="P28" s="22">
        <f t="shared" si="12"/>
        <v>47380.036559118889</v>
      </c>
      <c r="Q28" s="38">
        <v>3</v>
      </c>
      <c r="R28" s="22">
        <f t="shared" si="16"/>
        <v>447.92932619461362</v>
      </c>
      <c r="S28" s="22">
        <f t="shared" si="17"/>
        <v>15174.906717685801</v>
      </c>
      <c r="T28" s="43">
        <f t="shared" si="4"/>
        <v>32.028060380981699</v>
      </c>
      <c r="U28" s="38">
        <f t="shared" si="6"/>
        <v>-0.65208134868236534</v>
      </c>
      <c r="V28" s="22">
        <f t="shared" si="7"/>
        <v>0.94539675087777841</v>
      </c>
      <c r="W28" s="22">
        <f t="shared" si="8"/>
        <v>-0.80964747382866165</v>
      </c>
      <c r="X28" s="34">
        <f t="shared" si="9"/>
        <v>-0.7878306257314821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38.297853982499042</v>
      </c>
      <c r="D29" s="22">
        <v>20.47522807452885</v>
      </c>
      <c r="E29" s="22">
        <v>4.519578947368422</v>
      </c>
      <c r="F29" s="22">
        <v>12.389052631578942</v>
      </c>
      <c r="G29" s="22">
        <f t="shared" si="15"/>
        <v>0.91399432902282507</v>
      </c>
      <c r="H29" s="22">
        <f t="shared" si="1"/>
        <v>-0.40896509361015632</v>
      </c>
      <c r="I29" s="22">
        <f t="shared" si="13"/>
        <v>-203.69952906465292</v>
      </c>
      <c r="J29" s="22">
        <f t="shared" si="2"/>
        <v>0.50502923541267108</v>
      </c>
      <c r="K29" s="38">
        <f t="shared" si="3"/>
        <v>251.54767246592223</v>
      </c>
      <c r="L29" s="38">
        <v>2.5615384615384618</v>
      </c>
      <c r="M29" s="38">
        <f t="shared" si="10"/>
        <v>31432.768188446782</v>
      </c>
      <c r="N29" s="22">
        <v>2.5</v>
      </c>
      <c r="O29" s="22">
        <f t="shared" si="11"/>
        <v>5.125576923076923</v>
      </c>
      <c r="P29" s="22">
        <f t="shared" si="12"/>
        <v>49808.5367791385</v>
      </c>
      <c r="Q29" s="38">
        <v>3</v>
      </c>
      <c r="R29" s="22">
        <f t="shared" si="16"/>
        <v>455.24720153057399</v>
      </c>
      <c r="S29" s="22">
        <f t="shared" si="17"/>
        <v>15378.606246750454</v>
      </c>
      <c r="T29" s="43">
        <f t="shared" si="4"/>
        <v>30.875442727704328</v>
      </c>
      <c r="U29" s="38">
        <f t="shared" si="6"/>
        <v>-0.62807815430286451</v>
      </c>
      <c r="V29" s="22">
        <f t="shared" si="7"/>
        <v>0.9139943290228254</v>
      </c>
      <c r="W29" s="22">
        <f t="shared" si="8"/>
        <v>-0.78041054247333552</v>
      </c>
      <c r="X29" s="34">
        <f t="shared" si="9"/>
        <v>-0.76166194085235439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38.329448529997848</v>
      </c>
      <c r="D30" s="22">
        <v>20.47522807452885</v>
      </c>
      <c r="E30" s="22">
        <v>4.5486315789473695</v>
      </c>
      <c r="F30" s="22">
        <v>12.424421052631573</v>
      </c>
      <c r="G30" s="22">
        <f t="shared" si="15"/>
        <v>0.88116782389004911</v>
      </c>
      <c r="H30" s="22">
        <f t="shared" si="1"/>
        <v>-0.30167075222007611</v>
      </c>
      <c r="I30" s="22">
        <f t="shared" si="13"/>
        <v>-157.94751880769263</v>
      </c>
      <c r="J30" s="22">
        <f t="shared" si="2"/>
        <v>0.57949707166997655</v>
      </c>
      <c r="K30" s="38">
        <f t="shared" si="3"/>
        <v>303.41066859482282</v>
      </c>
      <c r="L30" s="38">
        <v>2.5538461538461541</v>
      </c>
      <c r="M30" s="38">
        <f t="shared" si="10"/>
        <v>32235.512729874808</v>
      </c>
      <c r="N30" s="22">
        <v>2.5</v>
      </c>
      <c r="O30" s="22">
        <f t="shared" si="11"/>
        <v>5.1176923076923071</v>
      </c>
      <c r="P30" s="22">
        <f t="shared" si="12"/>
        <v>52357.584434458564</v>
      </c>
      <c r="Q30" s="38">
        <v>3</v>
      </c>
      <c r="R30" s="22">
        <f t="shared" si="16"/>
        <v>461.35818740251364</v>
      </c>
      <c r="S30" s="22">
        <f t="shared" si="17"/>
        <v>15536.553765558147</v>
      </c>
      <c r="T30" s="43">
        <f t="shared" si="4"/>
        <v>29.67393154855505</v>
      </c>
      <c r="U30" s="38">
        <f t="shared" si="6"/>
        <v>-0.60326104866318742</v>
      </c>
      <c r="V30" s="22">
        <f t="shared" si="7"/>
        <v>0.88116782389004922</v>
      </c>
      <c r="W30" s="22">
        <f t="shared" si="8"/>
        <v>-0.75012235264486238</v>
      </c>
      <c r="X30" s="34">
        <f t="shared" si="9"/>
        <v>-0.73430651990837426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38.359642654171907</v>
      </c>
      <c r="D31" s="22">
        <v>20.47522807452885</v>
      </c>
      <c r="E31" s="22">
        <v>4.5776842105263169</v>
      </c>
      <c r="F31" s="22">
        <v>12.459789473684204</v>
      </c>
      <c r="G31" s="22">
        <f t="shared" si="15"/>
        <v>0.84694089543253981</v>
      </c>
      <c r="H31" s="22">
        <f t="shared" si="1"/>
        <v>-0.19297598750524969</v>
      </c>
      <c r="I31" s="22">
        <f t="shared" si="13"/>
        <v>-106.20039089525105</v>
      </c>
      <c r="J31" s="22">
        <f t="shared" si="2"/>
        <v>0.65396490792728912</v>
      </c>
      <c r="K31" s="38">
        <f t="shared" si="3"/>
        <v>359.89622207149279</v>
      </c>
      <c r="L31" s="38">
        <v>2.5461538461538464</v>
      </c>
      <c r="M31" s="38">
        <f t="shared" si="10"/>
        <v>33056.278477073931</v>
      </c>
      <c r="N31" s="22">
        <v>2.5</v>
      </c>
      <c r="O31" s="22">
        <f t="shared" si="11"/>
        <v>5.1098076923076921</v>
      </c>
      <c r="P31" s="22">
        <f t="shared" si="12"/>
        <v>55032.956311397022</v>
      </c>
      <c r="Q31" s="38">
        <v>3</v>
      </c>
      <c r="R31" s="22">
        <f t="shared" si="16"/>
        <v>466.09661296674437</v>
      </c>
      <c r="S31" s="22">
        <f t="shared" si="17"/>
        <v>15642.754156453397</v>
      </c>
      <c r="T31" s="43">
        <f t="shared" si="4"/>
        <v>28.424339168589913</v>
      </c>
      <c r="U31" s="38">
        <f t="shared" si="6"/>
        <v>-0.57765712355142462</v>
      </c>
      <c r="V31" s="22">
        <f t="shared" si="7"/>
        <v>0.84694089543253992</v>
      </c>
      <c r="W31" s="22">
        <f t="shared" si="8"/>
        <v>-0.71881393945684802</v>
      </c>
      <c r="X31" s="34">
        <f t="shared" si="9"/>
        <v>-0.70578407952711653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38.388459226627205</v>
      </c>
      <c r="D32" s="22">
        <v>20.47522807452885</v>
      </c>
      <c r="E32" s="22">
        <v>4.6067368421052644</v>
      </c>
      <c r="F32" s="22">
        <v>12.495157894736835</v>
      </c>
      <c r="G32" s="22">
        <f t="shared" si="15"/>
        <v>0.81133641525625788</v>
      </c>
      <c r="H32" s="22">
        <f t="shared" si="1"/>
        <v>-8.2903671071662188E-2</v>
      </c>
      <c r="I32" s="22">
        <f t="shared" si="13"/>
        <v>-47.952059867738804</v>
      </c>
      <c r="J32" s="22">
        <f t="shared" si="2"/>
        <v>0.72843274418459458</v>
      </c>
      <c r="K32" s="38">
        <f t="shared" si="3"/>
        <v>421.3305648258625</v>
      </c>
      <c r="L32" s="38">
        <v>2.5384615384615388</v>
      </c>
      <c r="M32" s="38">
        <f t="shared" si="10"/>
        <v>33895.399392261192</v>
      </c>
      <c r="N32" s="22">
        <v>2.5</v>
      </c>
      <c r="O32" s="22">
        <f t="shared" si="11"/>
        <v>5.101923076923077</v>
      </c>
      <c r="P32" s="22">
        <f t="shared" si="12"/>
        <v>57840.695409361178</v>
      </c>
      <c r="Q32" s="38">
        <v>3</v>
      </c>
      <c r="R32" s="22">
        <f t="shared" si="16"/>
        <v>469.28262469360186</v>
      </c>
      <c r="S32" s="22">
        <f t="shared" si="17"/>
        <v>15690.706216321136</v>
      </c>
      <c r="T32" s="43">
        <f t="shared" si="4"/>
        <v>27.127450846280261</v>
      </c>
      <c r="U32" s="38">
        <f t="shared" si="6"/>
        <v>-0.55129269241771373</v>
      </c>
      <c r="V32" s="22">
        <f t="shared" si="7"/>
        <v>0.81133641525625799</v>
      </c>
      <c r="W32" s="22">
        <f t="shared" si="8"/>
        <v>-0.68651542829375678</v>
      </c>
      <c r="X32" s="34">
        <f t="shared" si="9"/>
        <v>-0.67611367938021494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38.415920353194394</v>
      </c>
      <c r="D33" s="22">
        <v>20.47522807452885</v>
      </c>
      <c r="E33" s="22">
        <v>4.6357894736842118</v>
      </c>
      <c r="F33" s="22">
        <v>12.530526315789466</v>
      </c>
      <c r="G33" s="22">
        <f t="shared" si="15"/>
        <v>0.77437648919186308</v>
      </c>
      <c r="H33" s="22">
        <f t="shared" si="1"/>
        <v>2.8524091250034189E-2</v>
      </c>
      <c r="I33" s="22">
        <f t="shared" si="13"/>
        <v>17.338974341494989</v>
      </c>
      <c r="J33" s="22">
        <f t="shared" si="2"/>
        <v>0.80290058044190005</v>
      </c>
      <c r="K33" s="38">
        <f t="shared" si="3"/>
        <v>488.06016083113082</v>
      </c>
      <c r="L33" s="38">
        <v>2.5307692307692311</v>
      </c>
      <c r="M33" s="38">
        <f t="shared" si="10"/>
        <v>34753.213730726879</v>
      </c>
      <c r="N33" s="22">
        <v>2.5</v>
      </c>
      <c r="O33" s="22">
        <f t="shared" si="11"/>
        <v>5.0940384615384611</v>
      </c>
      <c r="P33" s="22">
        <f t="shared" si="12"/>
        <v>60787.122679935346</v>
      </c>
      <c r="Q33" s="38">
        <v>3</v>
      </c>
      <c r="R33" s="22">
        <f t="shared" si="16"/>
        <v>470.72118648963408</v>
      </c>
      <c r="S33" s="22">
        <f t="shared" si="17"/>
        <v>15673.36724197964</v>
      </c>
      <c r="T33" s="43">
        <f t="shared" si="4"/>
        <v>25.784025548478734</v>
      </c>
      <c r="U33" s="38">
        <f t="shared" si="6"/>
        <v>-0.52419331576064576</v>
      </c>
      <c r="V33" s="22">
        <f t="shared" si="7"/>
        <v>0.77437648919186319</v>
      </c>
      <c r="W33" s="22">
        <f t="shared" si="8"/>
        <v>-0.6532560639592897</v>
      </c>
      <c r="X33" s="34">
        <f t="shared" si="9"/>
        <v>-0.64531374099321925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38.442047395765272</v>
      </c>
      <c r="D34" s="22">
        <v>20.47522807452885</v>
      </c>
      <c r="E34" s="22">
        <v>4.6648421052631592</v>
      </c>
      <c r="F34" s="22">
        <v>12.565894736842097</v>
      </c>
      <c r="G34" s="22">
        <f t="shared" si="15"/>
        <v>0.73608247913116753</v>
      </c>
      <c r="H34" s="22">
        <f t="shared" si="1"/>
        <v>0.14128593756804264</v>
      </c>
      <c r="I34" s="22">
        <f t="shared" si="13"/>
        <v>90.251831081965051</v>
      </c>
      <c r="J34" s="22">
        <f t="shared" si="2"/>
        <v>0.87736841669921262</v>
      </c>
      <c r="K34" s="38">
        <f t="shared" si="3"/>
        <v>560.45284834135578</v>
      </c>
      <c r="L34" s="38">
        <v>2.5230769230769234</v>
      </c>
      <c r="M34" s="38">
        <f t="shared" si="10"/>
        <v>35630.064046394451</v>
      </c>
      <c r="N34" s="22">
        <v>2.5</v>
      </c>
      <c r="O34" s="22">
        <f t="shared" si="11"/>
        <v>5.086153846153846</v>
      </c>
      <c r="P34" s="22">
        <f t="shared" si="12"/>
        <v>63878.849258087132</v>
      </c>
      <c r="Q34" s="38">
        <v>3</v>
      </c>
      <c r="R34" s="22">
        <f t="shared" si="16"/>
        <v>470.20101725938918</v>
      </c>
      <c r="S34" s="22">
        <f t="shared" si="17"/>
        <v>15583.115410897675</v>
      </c>
      <c r="T34" s="43">
        <f t="shared" si="4"/>
        <v>24.394796700137544</v>
      </c>
      <c r="U34" s="38">
        <f t="shared" si="6"/>
        <v>-0.49638382567050543</v>
      </c>
      <c r="V34" s="22">
        <f t="shared" si="7"/>
        <v>0.73608247913116753</v>
      </c>
      <c r="W34" s="22">
        <f t="shared" si="8"/>
        <v>-0.61906423885903328</v>
      </c>
      <c r="X34" s="34">
        <f t="shared" si="9"/>
        <v>-0.61340206594263968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38.46686099341828</v>
      </c>
      <c r="D35" s="22">
        <v>20.47522807452885</v>
      </c>
      <c r="E35" s="22">
        <v>4.6938947368421067</v>
      </c>
      <c r="F35" s="22">
        <v>12.601263157894728</v>
      </c>
      <c r="G35" s="22">
        <f t="shared" si="15"/>
        <v>0.69647502415259255</v>
      </c>
      <c r="H35" s="22">
        <f t="shared" si="1"/>
        <v>0.25536122880392043</v>
      </c>
      <c r="I35" s="22">
        <f t="shared" si="13"/>
        <v>171.40557932117457</v>
      </c>
      <c r="J35" s="22">
        <f t="shared" si="2"/>
        <v>0.95183625295651098</v>
      </c>
      <c r="K35" s="38">
        <f t="shared" si="3"/>
        <v>638.89904164810343</v>
      </c>
      <c r="L35" s="38">
        <v>2.5153846153846158</v>
      </c>
      <c r="M35" s="38">
        <f t="shared" si="10"/>
        <v>36526.297195869141</v>
      </c>
      <c r="N35" s="22">
        <v>2.5</v>
      </c>
      <c r="O35" s="22">
        <f t="shared" si="11"/>
        <v>5.078269230769231</v>
      </c>
      <c r="P35" s="22">
        <f t="shared" si="12"/>
        <v>67122.789204930028</v>
      </c>
      <c r="Q35" s="38">
        <v>3</v>
      </c>
      <c r="R35" s="22">
        <f t="shared" si="16"/>
        <v>467.49346232693023</v>
      </c>
      <c r="S35" s="22">
        <f t="shared" si="17"/>
        <v>15411.709831576502</v>
      </c>
      <c r="T35" s="43">
        <f t="shared" si="4"/>
        <v>22.960472909615838</v>
      </c>
      <c r="U35" s="38">
        <f t="shared" si="6"/>
        <v>-0.46788834955892133</v>
      </c>
      <c r="V35" s="22">
        <f t="shared" si="7"/>
        <v>0.69647502415259255</v>
      </c>
      <c r="W35" s="22">
        <f t="shared" si="8"/>
        <v>-0.58396752025102006</v>
      </c>
      <c r="X35" s="34">
        <f t="shared" si="9"/>
        <v>-0.58039585346049383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38.490381082856409</v>
      </c>
      <c r="D36" s="22">
        <v>20.47522807452885</v>
      </c>
      <c r="E36" s="22">
        <v>4.7229473684210541</v>
      </c>
      <c r="F36" s="22">
        <v>12.636631578947359</v>
      </c>
      <c r="G36" s="22">
        <f t="shared" si="15"/>
        <v>0.65557406095915016</v>
      </c>
      <c r="H36" s="22">
        <f t="shared" si="1"/>
        <v>0.37073002825467682</v>
      </c>
      <c r="I36" s="22">
        <f t="shared" si="13"/>
        <v>261.46170028236941</v>
      </c>
      <c r="J36" s="22">
        <f t="shared" si="2"/>
        <v>1.0263040892138235</v>
      </c>
      <c r="K36" s="38">
        <f t="shared" si="3"/>
        <v>723.81299522966196</v>
      </c>
      <c r="L36" s="38">
        <v>2.5076923076923081</v>
      </c>
      <c r="M36" s="38">
        <f t="shared" si="10"/>
        <v>37442.26434093478</v>
      </c>
      <c r="N36" s="22">
        <v>2.5</v>
      </c>
      <c r="O36" s="22">
        <f t="shared" si="11"/>
        <v>5.070384615384615</v>
      </c>
      <c r="P36" s="22">
        <f t="shared" si="12"/>
        <v>70526.17278219384</v>
      </c>
      <c r="Q36" s="38">
        <v>3</v>
      </c>
      <c r="R36" s="22">
        <f t="shared" si="16"/>
        <v>462.351294947295</v>
      </c>
      <c r="S36" s="22">
        <f t="shared" si="17"/>
        <v>15150.248131294133</v>
      </c>
      <c r="T36" s="43">
        <f t="shared" si="4"/>
        <v>21.481738670383667</v>
      </c>
      <c r="U36" s="38">
        <f t="shared" si="6"/>
        <v>-0.43873033310343124</v>
      </c>
      <c r="V36" s="22">
        <f t="shared" si="7"/>
        <v>0.65557406095915027</v>
      </c>
      <c r="W36" s="22">
        <f t="shared" si="8"/>
        <v>-0.5479926765966231</v>
      </c>
      <c r="X36" s="34">
        <f t="shared" si="9"/>
        <v>-0.54631171746595841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38.512626918180494</v>
      </c>
      <c r="D37" s="23">
        <v>20.47522807452885</v>
      </c>
      <c r="E37" s="23">
        <v>4.7520000000000016</v>
      </c>
      <c r="F37" s="23">
        <v>12.672000000000001</v>
      </c>
      <c r="G37" s="23">
        <f t="shared" si="15"/>
        <v>0.61339884365164532</v>
      </c>
      <c r="H37" s="23">
        <f t="shared" si="1"/>
        <v>0.48737308181947725</v>
      </c>
      <c r="I37" s="23">
        <f t="shared" si="13"/>
        <v>361.12668935541404</v>
      </c>
      <c r="J37" s="23">
        <f t="shared" si="2"/>
        <v>1.1007719254711219</v>
      </c>
      <c r="K37" s="39">
        <f t="shared" si="3"/>
        <v>815.63413329423759</v>
      </c>
      <c r="L37" s="39">
        <v>2.5</v>
      </c>
      <c r="M37" s="39">
        <f t="shared" si="10"/>
        <v>38378.320949458153</v>
      </c>
      <c r="N37" s="23">
        <v>2.5</v>
      </c>
      <c r="O37" s="23">
        <f t="shared" si="11"/>
        <v>5.0625</v>
      </c>
      <c r="P37" s="23">
        <f t="shared" si="12"/>
        <v>74096.560279292404</v>
      </c>
      <c r="Q37" s="39">
        <v>3</v>
      </c>
      <c r="R37" s="23">
        <f t="shared" si="16"/>
        <v>454.50744393882394</v>
      </c>
      <c r="S37" s="23">
        <f t="shared" si="17"/>
        <v>14789.121441938718</v>
      </c>
      <c r="T37" s="44">
        <f t="shared" si="4"/>
        <v>19.959255039902036</v>
      </c>
      <c r="U37" s="39">
        <f t="shared" si="6"/>
        <v>-0.40893256243442999</v>
      </c>
      <c r="V37" s="23">
        <f t="shared" si="7"/>
        <v>0.61339884365164554</v>
      </c>
      <c r="W37" s="23">
        <f t="shared" si="8"/>
        <v>-0.51116570304303777</v>
      </c>
      <c r="X37" s="35">
        <f t="shared" si="9"/>
        <v>-0.51116570304303777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131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89</v>
      </c>
      <c r="U1" s="6"/>
      <c r="V1" s="7"/>
      <c r="W1" s="6"/>
    </row>
    <row r="2" spans="1:24" ht="15" x14ac:dyDescent="0.25">
      <c r="A2" s="9" t="s">
        <v>127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90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94</v>
      </c>
      <c r="F4" s="16" t="s">
        <v>95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122</v>
      </c>
      <c r="F5" s="14" t="s">
        <v>123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37.657698746332507</v>
      </c>
      <c r="D19" s="22">
        <v>20.47522807452885</v>
      </c>
      <c r="E19" s="22">
        <v>4.2290526315789476</v>
      </c>
      <c r="F19" s="22">
        <v>12.035368421052631</v>
      </c>
      <c r="G19" s="22">
        <v>0.91804961917207417</v>
      </c>
      <c r="H19" s="22">
        <f t="shared" si="1"/>
        <v>-1.1576987463325068</v>
      </c>
      <c r="I19" s="22">
        <f t="shared" ref="I19:I37" si="13">P19/100*H19</f>
        <v>-347.03864403105797</v>
      </c>
      <c r="J19" s="22">
        <f t="shared" si="2"/>
        <v>-0.2396491271604333</v>
      </c>
      <c r="K19" s="38">
        <f t="shared" si="3"/>
        <v>-71.838644031058251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37.737021857841356</v>
      </c>
      <c r="D20" s="22">
        <v>20.47522807452885</v>
      </c>
      <c r="E20" s="22">
        <v>4.2581052631578951</v>
      </c>
      <c r="F20" s="22">
        <v>12.070736842105262</v>
      </c>
      <c r="G20" s="22">
        <v>0.93295167804935197</v>
      </c>
      <c r="H20" s="22">
        <f t="shared" si="1"/>
        <v>-1.0981329689524699</v>
      </c>
      <c r="I20" s="22">
        <f t="shared" si="13"/>
        <v>-347.70126541473428</v>
      </c>
      <c r="J20" s="22">
        <f t="shared" si="2"/>
        <v>-0.16518129090312073</v>
      </c>
      <c r="K20" s="38">
        <f t="shared" si="3"/>
        <v>-52.301265414735305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37.9899695181781</v>
      </c>
      <c r="D21" s="22">
        <v>20.47522807452885</v>
      </c>
      <c r="E21" s="22">
        <v>4.2871578947368425</v>
      </c>
      <c r="F21" s="22">
        <v>12.106105263157893</v>
      </c>
      <c r="G21" s="22">
        <f>R21/P21*100</f>
        <v>1.1214782857545105</v>
      </c>
      <c r="H21" s="22">
        <f t="shared" si="1"/>
        <v>-1.2121917404003213</v>
      </c>
      <c r="I21" s="22">
        <f t="shared" si="13"/>
        <v>-404.53183475171812</v>
      </c>
      <c r="J21" s="22">
        <f t="shared" si="2"/>
        <v>-9.0713454645808156E-2</v>
      </c>
      <c r="K21" s="38">
        <f t="shared" si="3"/>
        <v>-30.272834751717316</v>
      </c>
      <c r="L21" s="38">
        <v>3.330818891525269</v>
      </c>
      <c r="M21" s="38">
        <f t="shared" si="10"/>
        <v>25708.883934742451</v>
      </c>
      <c r="N21" s="22">
        <v>2</v>
      </c>
      <c r="O21" s="22">
        <f t="shared" si="11"/>
        <v>5.3974352693557739</v>
      </c>
      <c r="P21" s="22">
        <f t="shared" si="12"/>
        <v>33371.934593294885</v>
      </c>
      <c r="Q21" s="38">
        <v>3</v>
      </c>
      <c r="R21" s="22">
        <f>Q21%*S20</f>
        <v>374.25899999999996</v>
      </c>
      <c r="S21" s="22">
        <f>S20-I21</f>
        <v>12879.831834751718</v>
      </c>
      <c r="T21" s="43">
        <f t="shared" si="4"/>
        <v>38.594801265550679</v>
      </c>
      <c r="U21" s="38">
        <f t="shared" si="6"/>
        <v>-0.87132092495732927</v>
      </c>
      <c r="V21" s="22">
        <f t="shared" si="7"/>
        <v>1.1214782857545107</v>
      </c>
      <c r="W21" s="22">
        <f t="shared" si="8"/>
        <v>-1.2451470202088328</v>
      </c>
      <c r="X21" s="34">
        <f t="shared" si="9"/>
        <v>-0.74765219050300713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38.034585375632972</v>
      </c>
      <c r="D22" s="22">
        <v>20.47522807452885</v>
      </c>
      <c r="E22" s="22">
        <v>4.3162105263157899</v>
      </c>
      <c r="F22" s="22">
        <v>12.141473684210524</v>
      </c>
      <c r="G22" s="22">
        <f t="shared" ref="G22:G37" si="15">R22/P22*100</f>
        <v>1.1016730905778049</v>
      </c>
      <c r="H22" s="22">
        <f t="shared" si="1"/>
        <v>-1.1179187089663003</v>
      </c>
      <c r="I22" s="22">
        <f t="shared" si="13"/>
        <v>-392.09285675273031</v>
      </c>
      <c r="J22" s="22">
        <f t="shared" si="2"/>
        <v>-1.6245618388495586E-2</v>
      </c>
      <c r="K22" s="38">
        <f t="shared" si="3"/>
        <v>-5.6979017101787663</v>
      </c>
      <c r="L22" s="38">
        <v>3.0379359722137451</v>
      </c>
      <c r="M22" s="38">
        <f t="shared" si="10"/>
        <v>26489.903367850671</v>
      </c>
      <c r="N22" s="22">
        <v>2</v>
      </c>
      <c r="O22" s="22">
        <f t="shared" si="11"/>
        <v>5.0986946916580198</v>
      </c>
      <c r="P22" s="22">
        <f t="shared" si="12"/>
        <v>35073.467650906801</v>
      </c>
      <c r="Q22" s="38">
        <v>3</v>
      </c>
      <c r="R22" s="22">
        <f t="shared" ref="R22:R37" si="16">Q22%*S21</f>
        <v>386.39495504255154</v>
      </c>
      <c r="S22" s="22">
        <f t="shared" ref="S22:S37" si="17">S21-I22</f>
        <v>13271.924691504448</v>
      </c>
      <c r="T22" s="43">
        <f t="shared" si="4"/>
        <v>37.840355061559791</v>
      </c>
      <c r="U22" s="38">
        <f t="shared" si="6"/>
        <v>-0.74837974030279975</v>
      </c>
      <c r="V22" s="22">
        <f t="shared" si="7"/>
        <v>1.1016730905778052</v>
      </c>
      <c r="W22" s="22">
        <f t="shared" si="8"/>
        <v>-1.115604103828735</v>
      </c>
      <c r="X22" s="34">
        <f t="shared" si="9"/>
        <v>-0.73444872705186992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38.080881191194557</v>
      </c>
      <c r="D23" s="22">
        <v>20.47522807452885</v>
      </c>
      <c r="E23" s="22">
        <v>4.3452631578947374</v>
      </c>
      <c r="F23" s="22">
        <v>12.176842105263155</v>
      </c>
      <c r="G23" s="22">
        <f t="shared" si="15"/>
        <v>1.0835478535078178</v>
      </c>
      <c r="H23" s="22">
        <f t="shared" si="1"/>
        <v>-1.0253256356389997</v>
      </c>
      <c r="I23" s="22">
        <f t="shared" si="13"/>
        <v>-376.76355252098375</v>
      </c>
      <c r="J23" s="22">
        <f t="shared" si="2"/>
        <v>5.8222217868816983E-2</v>
      </c>
      <c r="K23" s="38">
        <f t="shared" si="3"/>
        <v>21.394188224149207</v>
      </c>
      <c r="L23" s="38">
        <v>2.7136564254760742</v>
      </c>
      <c r="M23" s="38">
        <f t="shared" si="10"/>
        <v>27208.748332694755</v>
      </c>
      <c r="N23" s="22">
        <v>2</v>
      </c>
      <c r="O23" s="22">
        <f t="shared" si="11"/>
        <v>4.7679295539855957</v>
      </c>
      <c r="P23" s="22">
        <f t="shared" si="12"/>
        <v>36745.745880641967</v>
      </c>
      <c r="Q23" s="38">
        <v>3</v>
      </c>
      <c r="R23" s="22">
        <f t="shared" si="16"/>
        <v>398.15774074513342</v>
      </c>
      <c r="S23" s="22">
        <f t="shared" si="17"/>
        <v>13648.688244025432</v>
      </c>
      <c r="T23" s="43">
        <f t="shared" si="4"/>
        <v>37.143587419232929</v>
      </c>
      <c r="U23" s="38">
        <f t="shared" si="6"/>
        <v>-0.61894291382482658</v>
      </c>
      <c r="V23" s="22">
        <f t="shared" si="7"/>
        <v>1.083547853507818</v>
      </c>
      <c r="W23" s="22">
        <f t="shared" si="8"/>
        <v>-0.98012553166076599</v>
      </c>
      <c r="X23" s="34">
        <f t="shared" si="9"/>
        <v>-0.7223652356718786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38.127899369671056</v>
      </c>
      <c r="D24" s="22">
        <v>20.47522807452885</v>
      </c>
      <c r="E24" s="22">
        <v>4.3743157894736848</v>
      </c>
      <c r="F24" s="22">
        <v>12.212210526315786</v>
      </c>
      <c r="G24" s="22">
        <f t="shared" si="15"/>
        <v>1.0661449793527344</v>
      </c>
      <c r="H24" s="22">
        <f t="shared" si="1"/>
        <v>-0.93345492522661289</v>
      </c>
      <c r="I24" s="22">
        <f t="shared" si="13"/>
        <v>-358.50007769120481</v>
      </c>
      <c r="J24" s="22">
        <f t="shared" si="2"/>
        <v>0.13269005412612245</v>
      </c>
      <c r="K24" s="38">
        <f t="shared" si="3"/>
        <v>50.960569629558435</v>
      </c>
      <c r="L24" s="38">
        <v>2.4680953025817871</v>
      </c>
      <c r="M24" s="38">
        <f t="shared" si="10"/>
        <v>27880.286172185293</v>
      </c>
      <c r="N24" s="22">
        <v>2</v>
      </c>
      <c r="O24" s="22">
        <f t="shared" si="11"/>
        <v>4.5174572086334228</v>
      </c>
      <c r="P24" s="22">
        <f t="shared" si="12"/>
        <v>38405.719226793146</v>
      </c>
      <c r="Q24" s="38">
        <v>3</v>
      </c>
      <c r="R24" s="22">
        <f t="shared" si="16"/>
        <v>409.46064732076297</v>
      </c>
      <c r="S24" s="22">
        <f t="shared" si="17"/>
        <v>14007.188321716638</v>
      </c>
      <c r="T24" s="43">
        <f t="shared" si="4"/>
        <v>36.4716209036511</v>
      </c>
      <c r="U24" s="38">
        <f t="shared" si="6"/>
        <v>-0.52173414535296869</v>
      </c>
      <c r="V24" s="22">
        <f t="shared" si="7"/>
        <v>1.0661449793527347</v>
      </c>
      <c r="W24" s="22">
        <f t="shared" si="8"/>
        <v>-0.87711580513721354</v>
      </c>
      <c r="X24" s="34">
        <f t="shared" si="9"/>
        <v>-0.71076331956848982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38.173466983857814</v>
      </c>
      <c r="D25" s="22">
        <v>20.47522807452885</v>
      </c>
      <c r="E25" s="22">
        <v>4.4033684210526323</v>
      </c>
      <c r="F25" s="22">
        <v>12.247578947368417</v>
      </c>
      <c r="G25" s="22">
        <f t="shared" si="15"/>
        <v>1.0472915409079142</v>
      </c>
      <c r="H25" s="22">
        <f t="shared" si="1"/>
        <v>-0.84013365052447853</v>
      </c>
      <c r="I25" s="22">
        <f t="shared" si="13"/>
        <v>-337.09554021908315</v>
      </c>
      <c r="J25" s="22">
        <f t="shared" si="2"/>
        <v>0.20715789038343502</v>
      </c>
      <c r="K25" s="38">
        <f t="shared" si="3"/>
        <v>83.120109432415802</v>
      </c>
      <c r="L25" s="38">
        <v>2.4256083965301514</v>
      </c>
      <c r="M25" s="38">
        <f t="shared" si="10"/>
        <v>28556.552734554454</v>
      </c>
      <c r="N25" s="22">
        <v>2</v>
      </c>
      <c r="O25" s="22">
        <f t="shared" si="11"/>
        <v>4.4741205644607547</v>
      </c>
      <c r="P25" s="22">
        <f t="shared" si="12"/>
        <v>40124.037408648153</v>
      </c>
      <c r="Q25" s="38">
        <v>3</v>
      </c>
      <c r="R25" s="22">
        <f t="shared" si="16"/>
        <v>420.21564965149912</v>
      </c>
      <c r="S25" s="22">
        <f t="shared" si="17"/>
        <v>14344.283861935721</v>
      </c>
      <c r="T25" s="43">
        <f t="shared" si="4"/>
        <v>35.749851680788282</v>
      </c>
      <c r="U25" s="38">
        <f t="shared" si="6"/>
        <v>-0.49767587144444103</v>
      </c>
      <c r="V25" s="22">
        <f t="shared" si="7"/>
        <v>1.0472915409079142</v>
      </c>
      <c r="W25" s="22">
        <f t="shared" si="8"/>
        <v>-0.84677305174707906</v>
      </c>
      <c r="X25" s="34">
        <f t="shared" si="9"/>
        <v>-0.69819436060527618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38.220667405557052</v>
      </c>
      <c r="D26" s="22">
        <v>20.47522807452885</v>
      </c>
      <c r="E26" s="22">
        <v>4.4324210526315797</v>
      </c>
      <c r="F26" s="22">
        <v>12.282947368421048</v>
      </c>
      <c r="G26" s="22">
        <f t="shared" si="15"/>
        <v>1.0300709099755749</v>
      </c>
      <c r="H26" s="22">
        <f t="shared" si="1"/>
        <v>-0.74844518333482313</v>
      </c>
      <c r="I26" s="22">
        <f t="shared" si="13"/>
        <v>-312.67488657963742</v>
      </c>
      <c r="J26" s="22">
        <f t="shared" si="2"/>
        <v>0.28162572664075469</v>
      </c>
      <c r="K26" s="38">
        <f t="shared" si="3"/>
        <v>117.65362927843546</v>
      </c>
      <c r="L26" s="38">
        <v>2.0770721435546875</v>
      </c>
      <c r="M26" s="38">
        <f t="shared" si="10"/>
        <v>29149.692936563388</v>
      </c>
      <c r="N26" s="22">
        <v>2</v>
      </c>
      <c r="O26" s="22">
        <f t="shared" si="11"/>
        <v>4.1186135864257816</v>
      </c>
      <c r="P26" s="22">
        <f t="shared" si="12"/>
        <v>41776.591464783298</v>
      </c>
      <c r="Q26" s="38">
        <v>3</v>
      </c>
      <c r="R26" s="22">
        <f t="shared" si="16"/>
        <v>430.32851585807163</v>
      </c>
      <c r="S26" s="22">
        <f t="shared" si="17"/>
        <v>14656.958748515359</v>
      </c>
      <c r="T26" s="43">
        <f t="shared" si="4"/>
        <v>35.084142182520651</v>
      </c>
      <c r="U26" s="38">
        <f t="shared" si="6"/>
        <v>-0.36982022767357337</v>
      </c>
      <c r="V26" s="22">
        <f t="shared" si="7"/>
        <v>1.0300709099755747</v>
      </c>
      <c r="W26" s="22">
        <f t="shared" si="8"/>
        <v>-0.71317719766543153</v>
      </c>
      <c r="X26" s="34">
        <f t="shared" si="9"/>
        <v>-0.68671393998371655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38.269370623609255</v>
      </c>
      <c r="D27" s="22">
        <v>20.47522807452885</v>
      </c>
      <c r="E27" s="22">
        <v>4.4614736842105271</v>
      </c>
      <c r="F27" s="22">
        <v>12.318315789473679</v>
      </c>
      <c r="G27" s="22">
        <f t="shared" si="15"/>
        <v>1.0143530753961956</v>
      </c>
      <c r="H27" s="22">
        <f t="shared" si="1"/>
        <v>-0.65825951249814096</v>
      </c>
      <c r="I27" s="22">
        <f t="shared" si="13"/>
        <v>-285.34687046917986</v>
      </c>
      <c r="J27" s="22">
        <f t="shared" si="2"/>
        <v>0.35609356289805305</v>
      </c>
      <c r="K27" s="38">
        <f t="shared" si="3"/>
        <v>154.36189198628023</v>
      </c>
      <c r="L27" s="38">
        <v>1.7285361289978027</v>
      </c>
      <c r="M27" s="38">
        <f t="shared" si="10"/>
        <v>29653.555910463805</v>
      </c>
      <c r="N27" s="22">
        <v>2</v>
      </c>
      <c r="O27" s="22">
        <f t="shared" si="11"/>
        <v>3.7631068515777586</v>
      </c>
      <c r="P27" s="22">
        <f t="shared" si="12"/>
        <v>43348.689240550208</v>
      </c>
      <c r="Q27" s="38">
        <v>3</v>
      </c>
      <c r="R27" s="22">
        <f t="shared" si="16"/>
        <v>439.70876245546077</v>
      </c>
      <c r="S27" s="22">
        <f t="shared" si="17"/>
        <v>14942.305618984539</v>
      </c>
      <c r="T27" s="43">
        <f t="shared" si="4"/>
        <v>34.470028692371329</v>
      </c>
      <c r="U27" s="38">
        <f t="shared" si="6"/>
        <v>-0.24633095432872032</v>
      </c>
      <c r="V27" s="22">
        <f t="shared" si="7"/>
        <v>1.0143530753961953</v>
      </c>
      <c r="W27" s="22">
        <f t="shared" si="8"/>
        <v>-0.58444864612745207</v>
      </c>
      <c r="X27" s="34">
        <f t="shared" si="9"/>
        <v>-0.6762353835974636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38.319462642423566</v>
      </c>
      <c r="D28" s="22">
        <v>20.47522807452885</v>
      </c>
      <c r="E28" s="22">
        <v>4.4905263157894746</v>
      </c>
      <c r="F28" s="22">
        <v>12.35368421052631</v>
      </c>
      <c r="G28" s="22">
        <f t="shared" si="15"/>
        <v>1.0000240415789345</v>
      </c>
      <c r="H28" s="22">
        <f t="shared" si="1"/>
        <v>-0.56946264242356648</v>
      </c>
      <c r="I28" s="22">
        <f t="shared" si="13"/>
        <v>-255.26640824312008</v>
      </c>
      <c r="J28" s="22">
        <f t="shared" si="2"/>
        <v>0.43056139915536562</v>
      </c>
      <c r="K28" s="38">
        <f t="shared" si="3"/>
        <v>193.00276032641494</v>
      </c>
      <c r="L28" s="38">
        <v>1.3799999952316284</v>
      </c>
      <c r="M28" s="38">
        <f t="shared" si="10"/>
        <v>30062.774980614213</v>
      </c>
      <c r="N28" s="22">
        <v>2</v>
      </c>
      <c r="O28" s="22">
        <f t="shared" si="11"/>
        <v>3.4075999951362608</v>
      </c>
      <c r="P28" s="22">
        <f t="shared" si="12"/>
        <v>44825.839173002831</v>
      </c>
      <c r="Q28" s="38">
        <v>3</v>
      </c>
      <c r="R28" s="22">
        <f t="shared" si="16"/>
        <v>448.26916856953613</v>
      </c>
      <c r="S28" s="22">
        <f t="shared" si="17"/>
        <v>15197.572027227659</v>
      </c>
      <c r="T28" s="43">
        <f t="shared" si="4"/>
        <v>33.903597361721388</v>
      </c>
      <c r="U28" s="38">
        <f t="shared" si="6"/>
        <v>-0.12666971034383623</v>
      </c>
      <c r="V28" s="22">
        <f t="shared" si="7"/>
        <v>1.0000240415789348</v>
      </c>
      <c r="W28" s="22">
        <f t="shared" si="8"/>
        <v>-0.46001105753681454</v>
      </c>
      <c r="X28" s="34">
        <f t="shared" si="9"/>
        <v>-0.6666826943859564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38.368908184640929</v>
      </c>
      <c r="D29" s="22">
        <v>20.47522807452885</v>
      </c>
      <c r="E29" s="22">
        <v>4.519578947368422</v>
      </c>
      <c r="F29" s="22">
        <v>12.389052631578942</v>
      </c>
      <c r="G29" s="22">
        <f t="shared" si="15"/>
        <v>0.98504853116471414</v>
      </c>
      <c r="H29" s="22">
        <f t="shared" si="1"/>
        <v>-0.48001929575204372</v>
      </c>
      <c r="I29" s="22">
        <f t="shared" si="13"/>
        <v>-222.17568751739799</v>
      </c>
      <c r="J29" s="22">
        <f t="shared" si="2"/>
        <v>0.50502923541267108</v>
      </c>
      <c r="K29" s="38">
        <f t="shared" si="3"/>
        <v>233.75147329943209</v>
      </c>
      <c r="L29" s="38">
        <v>1.2300000190734863</v>
      </c>
      <c r="M29" s="38">
        <f t="shared" si="10"/>
        <v>30432.547118609786</v>
      </c>
      <c r="N29" s="22">
        <v>2</v>
      </c>
      <c r="O29" s="22">
        <f t="shared" si="11"/>
        <v>3.2546000194549563</v>
      </c>
      <c r="P29" s="22">
        <f t="shared" si="12"/>
        <v>46284.740943448225</v>
      </c>
      <c r="Q29" s="38">
        <v>3</v>
      </c>
      <c r="R29" s="22">
        <f t="shared" si="16"/>
        <v>455.92716081682977</v>
      </c>
      <c r="S29" s="22">
        <f t="shared" si="17"/>
        <v>15419.747714745057</v>
      </c>
      <c r="T29" s="43">
        <f t="shared" si="4"/>
        <v>33.314970334575847</v>
      </c>
      <c r="U29" s="38">
        <f t="shared" si="6"/>
        <v>-7.5520393652064532E-2</v>
      </c>
      <c r="V29" s="22">
        <f t="shared" si="7"/>
        <v>0.98504853116471414</v>
      </c>
      <c r="W29" s="22">
        <f t="shared" si="8"/>
        <v>-0.40386990404030265</v>
      </c>
      <c r="X29" s="34">
        <f t="shared" si="9"/>
        <v>-0.65669902077647602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38.417663440820874</v>
      </c>
      <c r="D30" s="22">
        <v>20.47522807452885</v>
      </c>
      <c r="E30" s="22">
        <v>4.5486315789473695</v>
      </c>
      <c r="F30" s="22">
        <v>12.424421052631573</v>
      </c>
      <c r="G30" s="22">
        <f t="shared" si="15"/>
        <v>0.96938273471308034</v>
      </c>
      <c r="H30" s="22">
        <f t="shared" si="1"/>
        <v>-0.38988566304310268</v>
      </c>
      <c r="I30" s="22">
        <f t="shared" si="13"/>
        <v>-186.05464115781376</v>
      </c>
      <c r="J30" s="22">
        <f t="shared" si="2"/>
        <v>0.57949707166997655</v>
      </c>
      <c r="K30" s="38">
        <f t="shared" si="3"/>
        <v>276.53779028453744</v>
      </c>
      <c r="L30" s="38">
        <v>1.0800000429153442</v>
      </c>
      <c r="M30" s="38">
        <f t="shared" si="10"/>
        <v>30761.218640551004</v>
      </c>
      <c r="N30" s="22">
        <v>2</v>
      </c>
      <c r="O30" s="22">
        <f t="shared" si="11"/>
        <v>3.1016000437736513</v>
      </c>
      <c r="P30" s="22">
        <f t="shared" si="12"/>
        <v>47720.308488810733</v>
      </c>
      <c r="Q30" s="38">
        <v>3</v>
      </c>
      <c r="R30" s="22">
        <f t="shared" si="16"/>
        <v>462.59243144235171</v>
      </c>
      <c r="S30" s="22">
        <f t="shared" si="17"/>
        <v>15605.802355902872</v>
      </c>
      <c r="T30" s="43">
        <f t="shared" si="4"/>
        <v>32.702643486812448</v>
      </c>
      <c r="U30" s="38">
        <f t="shared" si="6"/>
        <v>-2.5850220126146572E-2</v>
      </c>
      <c r="V30" s="22">
        <f t="shared" si="7"/>
        <v>0.96938273471308045</v>
      </c>
      <c r="W30" s="22">
        <f t="shared" si="8"/>
        <v>-0.34897779836384013</v>
      </c>
      <c r="X30" s="34">
        <f t="shared" si="9"/>
        <v>-0.64625515647538689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38.464267305915975</v>
      </c>
      <c r="D31" s="22">
        <v>20.47522807452885</v>
      </c>
      <c r="E31" s="22">
        <v>4.5776842105263169</v>
      </c>
      <c r="F31" s="22">
        <v>12.459789473684204</v>
      </c>
      <c r="G31" s="22">
        <f t="shared" si="15"/>
        <v>0.95156554717660879</v>
      </c>
      <c r="H31" s="22">
        <f t="shared" si="1"/>
        <v>-0.29760063924931757</v>
      </c>
      <c r="I31" s="22">
        <f t="shared" si="13"/>
        <v>-146.42070966825034</v>
      </c>
      <c r="J31" s="22">
        <f t="shared" si="2"/>
        <v>0.65396490792728912</v>
      </c>
      <c r="K31" s="38">
        <f t="shared" si="3"/>
        <v>321.75336100883476</v>
      </c>
      <c r="L31" s="38">
        <v>1.0800000429153442</v>
      </c>
      <c r="M31" s="38">
        <f t="shared" si="10"/>
        <v>31093.439815070236</v>
      </c>
      <c r="N31" s="22">
        <v>2</v>
      </c>
      <c r="O31" s="22">
        <f t="shared" si="11"/>
        <v>3.1016000437736513</v>
      </c>
      <c r="P31" s="22">
        <f t="shared" si="12"/>
        <v>49200.401597788608</v>
      </c>
      <c r="Q31" s="38">
        <v>3</v>
      </c>
      <c r="R31" s="22">
        <f t="shared" si="16"/>
        <v>468.17407067708615</v>
      </c>
      <c r="S31" s="22">
        <f t="shared" si="17"/>
        <v>15752.223065571123</v>
      </c>
      <c r="T31" s="43">
        <f t="shared" si="4"/>
        <v>32.01645221180295</v>
      </c>
      <c r="U31" s="38">
        <f t="shared" si="6"/>
        <v>-2.5375094870297321E-2</v>
      </c>
      <c r="V31" s="22">
        <f t="shared" si="7"/>
        <v>0.95156554717660879</v>
      </c>
      <c r="W31" s="22">
        <f t="shared" si="8"/>
        <v>-0.34256361059583357</v>
      </c>
      <c r="X31" s="34">
        <f t="shared" si="9"/>
        <v>-0.6343770314510726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38.508629744657874</v>
      </c>
      <c r="D32" s="22">
        <v>20.47522807452885</v>
      </c>
      <c r="E32" s="22">
        <v>4.6067368421052644</v>
      </c>
      <c r="F32" s="22">
        <v>12.495157894736835</v>
      </c>
      <c r="G32" s="22">
        <f t="shared" si="15"/>
        <v>0.93150693328692347</v>
      </c>
      <c r="H32" s="22">
        <f t="shared" si="1"/>
        <v>-0.2030741891023311</v>
      </c>
      <c r="I32" s="22">
        <f t="shared" si="13"/>
        <v>-103.02241919914644</v>
      </c>
      <c r="J32" s="22">
        <f t="shared" si="2"/>
        <v>0.72843274418459458</v>
      </c>
      <c r="K32" s="38">
        <f t="shared" si="3"/>
        <v>369.54427276798839</v>
      </c>
      <c r="L32" s="38">
        <v>1.0900000333786011</v>
      </c>
      <c r="M32" s="38">
        <f t="shared" si="10"/>
        <v>31432.358319433057</v>
      </c>
      <c r="N32" s="22">
        <v>2</v>
      </c>
      <c r="O32" s="22">
        <f t="shared" si="11"/>
        <v>3.1118000340461731</v>
      </c>
      <c r="P32" s="22">
        <f t="shared" si="12"/>
        <v>50731.41971145945</v>
      </c>
      <c r="Q32" s="38">
        <v>3</v>
      </c>
      <c r="R32" s="22">
        <f t="shared" si="16"/>
        <v>472.56669196713369</v>
      </c>
      <c r="S32" s="22">
        <f t="shared" si="17"/>
        <v>15855.245484770268</v>
      </c>
      <c r="T32" s="43">
        <f t="shared" si="4"/>
        <v>31.253305298666444</v>
      </c>
      <c r="U32" s="38">
        <f t="shared" si="6"/>
        <v>-2.7945218362740332E-2</v>
      </c>
      <c r="V32" s="22">
        <f t="shared" si="7"/>
        <v>0.93150693328692369</v>
      </c>
      <c r="W32" s="22">
        <f t="shared" si="8"/>
        <v>-0.33844752945838164</v>
      </c>
      <c r="X32" s="34">
        <f t="shared" si="9"/>
        <v>-0.62100462219128238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38.550307939081272</v>
      </c>
      <c r="D33" s="22">
        <v>20.47522807452885</v>
      </c>
      <c r="E33" s="22">
        <v>4.6357894736842118</v>
      </c>
      <c r="F33" s="22">
        <v>12.530526315789466</v>
      </c>
      <c r="G33" s="22">
        <f t="shared" si="15"/>
        <v>0.90876407507874424</v>
      </c>
      <c r="H33" s="22">
        <f t="shared" si="1"/>
        <v>-0.10586349463684286</v>
      </c>
      <c r="I33" s="22">
        <f t="shared" si="13"/>
        <v>-55.410146858986359</v>
      </c>
      <c r="J33" s="22">
        <f t="shared" si="2"/>
        <v>0.80290058044190005</v>
      </c>
      <c r="K33" s="38">
        <f t="shared" si="3"/>
        <v>420.24721768412098</v>
      </c>
      <c r="L33" s="38">
        <v>1.1499999761581421</v>
      </c>
      <c r="M33" s="38">
        <f t="shared" si="10"/>
        <v>31793.830432612478</v>
      </c>
      <c r="N33" s="22">
        <v>2</v>
      </c>
      <c r="O33" s="22">
        <f t="shared" si="11"/>
        <v>3.172999975681305</v>
      </c>
      <c r="P33" s="22">
        <f t="shared" si="12"/>
        <v>52341.127646566842</v>
      </c>
      <c r="Q33" s="38">
        <v>3</v>
      </c>
      <c r="R33" s="22">
        <f t="shared" si="16"/>
        <v>475.65736454310803</v>
      </c>
      <c r="S33" s="22">
        <f t="shared" si="17"/>
        <v>15910.655631629255</v>
      </c>
      <c r="T33" s="43">
        <f t="shared" si="4"/>
        <v>30.397999330594988</v>
      </c>
      <c r="U33" s="38">
        <f t="shared" si="6"/>
        <v>-4.5438196531729313E-2</v>
      </c>
      <c r="V33" s="22">
        <f t="shared" si="7"/>
        <v>0.90876407507874424</v>
      </c>
      <c r="W33" s="22">
        <f t="shared" si="8"/>
        <v>-0.34835955489131065</v>
      </c>
      <c r="X33" s="34">
        <f t="shared" si="9"/>
        <v>-0.6058427167191629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38.588898754205928</v>
      </c>
      <c r="D34" s="22">
        <v>20.47522807452885</v>
      </c>
      <c r="E34" s="22">
        <v>4.6648421052631592</v>
      </c>
      <c r="F34" s="22">
        <v>12.565894736842097</v>
      </c>
      <c r="G34" s="22">
        <f t="shared" si="15"/>
        <v>0.88293383757182697</v>
      </c>
      <c r="H34" s="22">
        <f t="shared" si="1"/>
        <v>-5.5654208726139132E-3</v>
      </c>
      <c r="I34" s="22">
        <f t="shared" si="13"/>
        <v>-3.0087020515409124</v>
      </c>
      <c r="J34" s="22">
        <f t="shared" si="2"/>
        <v>0.87736841669921262</v>
      </c>
      <c r="K34" s="38">
        <f t="shared" si="3"/>
        <v>474.31096689733647</v>
      </c>
      <c r="L34" s="38">
        <v>1.2599999904632568</v>
      </c>
      <c r="M34" s="38">
        <f t="shared" si="10"/>
        <v>32194.4326930313</v>
      </c>
      <c r="N34" s="22">
        <v>2</v>
      </c>
      <c r="O34" s="22">
        <f t="shared" si="11"/>
        <v>3.2851999902725222</v>
      </c>
      <c r="P34" s="22">
        <f t="shared" si="12"/>
        <v>54060.638366920386</v>
      </c>
      <c r="Q34" s="38">
        <v>3</v>
      </c>
      <c r="R34" s="22">
        <f t="shared" si="16"/>
        <v>477.31966894887762</v>
      </c>
      <c r="S34" s="22">
        <f t="shared" si="17"/>
        <v>15913.664333680796</v>
      </c>
      <c r="T34" s="43">
        <f t="shared" si="4"/>
        <v>29.436693339933516</v>
      </c>
      <c r="U34" s="38">
        <f t="shared" si="6"/>
        <v>-7.6520929782787239E-2</v>
      </c>
      <c r="V34" s="22">
        <f t="shared" si="7"/>
        <v>0.8829338375718272</v>
      </c>
      <c r="W34" s="22">
        <f t="shared" si="8"/>
        <v>-0.3708322089733963</v>
      </c>
      <c r="X34" s="34">
        <f t="shared" si="9"/>
        <v>-0.58862255838121813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38.624385868924456</v>
      </c>
      <c r="D35" s="22">
        <v>20.47522807452885</v>
      </c>
      <c r="E35" s="22">
        <v>4.6938947368421067</v>
      </c>
      <c r="F35" s="22">
        <v>12.601263157894728</v>
      </c>
      <c r="G35" s="22">
        <f t="shared" si="15"/>
        <v>0.85399989965876943</v>
      </c>
      <c r="H35" s="22">
        <f t="shared" si="1"/>
        <v>9.7836353297743983E-2</v>
      </c>
      <c r="I35" s="22">
        <f t="shared" si="13"/>
        <v>54.693269400867692</v>
      </c>
      <c r="J35" s="22">
        <f t="shared" si="2"/>
        <v>0.95183625295651098</v>
      </c>
      <c r="K35" s="38">
        <f t="shared" si="3"/>
        <v>532.10319941129012</v>
      </c>
      <c r="L35" s="38">
        <v>1.3799999952316284</v>
      </c>
      <c r="M35" s="38">
        <f t="shared" si="10"/>
        <v>32638.715862659981</v>
      </c>
      <c r="N35" s="22">
        <v>2</v>
      </c>
      <c r="O35" s="22">
        <f t="shared" si="11"/>
        <v>3.4075999951362608</v>
      </c>
      <c r="P35" s="22">
        <f t="shared" si="12"/>
        <v>55902.808677282199</v>
      </c>
      <c r="Q35" s="38">
        <v>3</v>
      </c>
      <c r="R35" s="22">
        <f t="shared" si="16"/>
        <v>477.40993001042386</v>
      </c>
      <c r="S35" s="22">
        <f t="shared" si="17"/>
        <v>15858.971064279927</v>
      </c>
      <c r="T35" s="43">
        <f t="shared" si="4"/>
        <v>28.368826968661239</v>
      </c>
      <c r="U35" s="38">
        <f t="shared" si="6"/>
        <v>-0.1081733192660479</v>
      </c>
      <c r="V35" s="22">
        <f t="shared" si="7"/>
        <v>0.85399989965876955</v>
      </c>
      <c r="W35" s="22">
        <f t="shared" si="8"/>
        <v>-0.39283995248563774</v>
      </c>
      <c r="X35" s="34">
        <f t="shared" si="9"/>
        <v>-0.5693332664391797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38.656691639648365</v>
      </c>
      <c r="D36" s="22">
        <v>20.47522807452885</v>
      </c>
      <c r="E36" s="22">
        <v>4.7229473684210541</v>
      </c>
      <c r="F36" s="22">
        <v>12.636631578947359</v>
      </c>
      <c r="G36" s="22">
        <f t="shared" si="15"/>
        <v>0.82188461775109944</v>
      </c>
      <c r="H36" s="22">
        <f t="shared" si="1"/>
        <v>0.20441947146272099</v>
      </c>
      <c r="I36" s="22">
        <f t="shared" si="13"/>
        <v>118.33348913768567</v>
      </c>
      <c r="J36" s="22">
        <f t="shared" si="2"/>
        <v>1.0263040892138235</v>
      </c>
      <c r="K36" s="38">
        <f t="shared" si="3"/>
        <v>594.10262106608536</v>
      </c>
      <c r="L36" s="38">
        <v>1.5199999809265137</v>
      </c>
      <c r="M36" s="38">
        <f t="shared" si="10"/>
        <v>33134.82433754707</v>
      </c>
      <c r="N36" s="22">
        <v>2</v>
      </c>
      <c r="O36" s="22">
        <f t="shared" si="11"/>
        <v>3.5503999805450439</v>
      </c>
      <c r="P36" s="22">
        <f t="shared" si="12"/>
        <v>57887.581985684563</v>
      </c>
      <c r="Q36" s="38">
        <v>3</v>
      </c>
      <c r="R36" s="22">
        <f t="shared" si="16"/>
        <v>475.76913192839783</v>
      </c>
      <c r="S36" s="22">
        <f t="shared" si="17"/>
        <v>15740.637575142242</v>
      </c>
      <c r="T36" s="43">
        <f t="shared" si="4"/>
        <v>27.191734453573922</v>
      </c>
      <c r="U36" s="38">
        <f t="shared" si="6"/>
        <v>-0.14245999518478875</v>
      </c>
      <c r="V36" s="22">
        <f t="shared" si="7"/>
        <v>0.82188461775109944</v>
      </c>
      <c r="W36" s="22">
        <f t="shared" si="8"/>
        <v>-0.41642153443515534</v>
      </c>
      <c r="X36" s="34">
        <f t="shared" si="9"/>
        <v>-0.54792307850073285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38.686622871496802</v>
      </c>
      <c r="D37" s="23">
        <v>20.47522807452885</v>
      </c>
      <c r="E37" s="23">
        <v>4.7520000000000016</v>
      </c>
      <c r="F37" s="23">
        <v>12.672000000000001</v>
      </c>
      <c r="G37" s="23">
        <f t="shared" si="15"/>
        <v>0.7873947969679489</v>
      </c>
      <c r="H37" s="23">
        <f t="shared" si="1"/>
        <v>0.3133771285031699</v>
      </c>
      <c r="I37" s="23">
        <f t="shared" si="13"/>
        <v>187.93961389262128</v>
      </c>
      <c r="J37" s="23">
        <f t="shared" si="2"/>
        <v>1.1007719254711219</v>
      </c>
      <c r="K37" s="39">
        <f t="shared" si="3"/>
        <v>660.15874114689041</v>
      </c>
      <c r="L37" s="39">
        <v>1.5700000524520874</v>
      </c>
      <c r="M37" s="39">
        <f t="shared" si="10"/>
        <v>33655.041097026464</v>
      </c>
      <c r="N37" s="23">
        <v>2</v>
      </c>
      <c r="O37" s="23">
        <f t="shared" si="11"/>
        <v>3.6014000535011292</v>
      </c>
      <c r="P37" s="23">
        <f t="shared" si="12"/>
        <v>59972.34539428752</v>
      </c>
      <c r="Q37" s="39">
        <v>3</v>
      </c>
      <c r="R37" s="23">
        <f t="shared" si="16"/>
        <v>472.21912725426722</v>
      </c>
      <c r="S37" s="23">
        <f t="shared" si="17"/>
        <v>15552.697961249622</v>
      </c>
      <c r="T37" s="44">
        <f t="shared" si="4"/>
        <v>25.933116103761794</v>
      </c>
      <c r="U37" s="39">
        <f t="shared" si="6"/>
        <v>-0.14960502519074392</v>
      </c>
      <c r="V37" s="23">
        <f t="shared" si="7"/>
        <v>0.78739479696794878</v>
      </c>
      <c r="W37" s="23">
        <f t="shared" si="8"/>
        <v>-0.41206995751339348</v>
      </c>
      <c r="X37" s="35">
        <f t="shared" si="9"/>
        <v>-0.52492986464529923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93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91</v>
      </c>
      <c r="U1" s="6"/>
      <c r="V1" s="7"/>
      <c r="W1" s="6"/>
    </row>
    <row r="2" spans="1:24" ht="15" x14ac:dyDescent="0.25">
      <c r="A2" s="9" t="s">
        <v>128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92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96</v>
      </c>
      <c r="F4" s="16" t="s">
        <v>97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124</v>
      </c>
      <c r="F5" s="14" t="s">
        <v>125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6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37.782751377911453</v>
      </c>
      <c r="D19" s="22">
        <v>20.47522807452885</v>
      </c>
      <c r="E19" s="22">
        <v>4.2631578947368425</v>
      </c>
      <c r="F19" s="22">
        <v>12.126315789473685</v>
      </c>
      <c r="G19" s="22">
        <v>0.91804961917207417</v>
      </c>
      <c r="H19" s="22">
        <f t="shared" si="1"/>
        <v>-1.2827513779114526</v>
      </c>
      <c r="I19" s="22">
        <f t="shared" ref="I19:I37" si="13">P19/100*H19</f>
        <v>-384.52516272441784</v>
      </c>
      <c r="J19" s="22">
        <f t="shared" si="2"/>
        <v>-0.36470175873937904</v>
      </c>
      <c r="K19" s="38">
        <f t="shared" si="3"/>
        <v>-109.32516272441811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37.987127120999254</v>
      </c>
      <c r="D20" s="22">
        <v>20.47522807452885</v>
      </c>
      <c r="E20" s="22">
        <v>4.3263157894736848</v>
      </c>
      <c r="F20" s="22">
        <v>12.252631578947369</v>
      </c>
      <c r="G20" s="22">
        <v>0.93295167804935197</v>
      </c>
      <c r="H20" s="22">
        <f t="shared" si="1"/>
        <v>-1.3482382321103685</v>
      </c>
      <c r="I20" s="22">
        <f t="shared" si="13"/>
        <v>-426.89196357749057</v>
      </c>
      <c r="J20" s="22">
        <f t="shared" si="2"/>
        <v>-0.41528655406101933</v>
      </c>
      <c r="K20" s="38">
        <f t="shared" si="3"/>
        <v>-131.49196357749159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38.366754895984556</v>
      </c>
      <c r="D21" s="22">
        <v>20.47522807452885</v>
      </c>
      <c r="E21" s="22">
        <v>4.3894736842105271</v>
      </c>
      <c r="F21" s="22">
        <v>12.378947368421054</v>
      </c>
      <c r="G21" s="22">
        <f>R21/P21*100</f>
        <v>1.1231057688241242</v>
      </c>
      <c r="H21" s="22">
        <f t="shared" si="1"/>
        <v>-1.5889771182067776</v>
      </c>
      <c r="I21" s="22">
        <f t="shared" si="13"/>
        <v>-529.50399133429903</v>
      </c>
      <c r="J21" s="22">
        <f t="shared" si="2"/>
        <v>-0.46587134938265251</v>
      </c>
      <c r="K21" s="38">
        <f t="shared" si="3"/>
        <v>-155.24499133429876</v>
      </c>
      <c r="L21" s="38">
        <v>2.8</v>
      </c>
      <c r="M21" s="38">
        <f t="shared" si="10"/>
        <v>25576.815289405207</v>
      </c>
      <c r="N21" s="22">
        <v>2.3781174488617354</v>
      </c>
      <c r="O21" s="22">
        <f t="shared" si="11"/>
        <v>5.2447047374298643</v>
      </c>
      <c r="P21" s="22">
        <f t="shared" si="12"/>
        <v>33323.57560515817</v>
      </c>
      <c r="Q21" s="38">
        <v>3</v>
      </c>
      <c r="R21" s="22">
        <f>Q21%*S20</f>
        <v>374.25899999999996</v>
      </c>
      <c r="S21" s="22">
        <f>S20-I21</f>
        <v>13004.803991334298</v>
      </c>
      <c r="T21" s="43">
        <f t="shared" si="4"/>
        <v>39.025836079010915</v>
      </c>
      <c r="U21" s="38">
        <f t="shared" si="6"/>
        <v>-0.81541875733103297</v>
      </c>
      <c r="V21" s="22">
        <f t="shared" si="7"/>
        <v>1.1231057688241242</v>
      </c>
      <c r="W21" s="22">
        <f t="shared" si="8"/>
        <v>-1.0482320509025158</v>
      </c>
      <c r="X21" s="34">
        <f t="shared" si="9"/>
        <v>-0.89029247525264132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38.545223161718148</v>
      </c>
      <c r="D22" s="22">
        <v>20.47522807452885</v>
      </c>
      <c r="E22" s="22">
        <v>4.4526315789473694</v>
      </c>
      <c r="F22" s="22">
        <v>12.505263157894738</v>
      </c>
      <c r="G22" s="22">
        <f t="shared" ref="G22:G37" si="15">R22/P22*100</f>
        <v>1.1121003503471916</v>
      </c>
      <c r="H22" s="22">
        <f t="shared" si="1"/>
        <v>-1.6285564950514768</v>
      </c>
      <c r="I22" s="22">
        <f t="shared" si="13"/>
        <v>-571.32590598537774</v>
      </c>
      <c r="J22" s="22">
        <f t="shared" si="2"/>
        <v>-0.51645614470428569</v>
      </c>
      <c r="K22" s="38">
        <f t="shared" si="3"/>
        <v>-181.18178624534895</v>
      </c>
      <c r="L22" s="38">
        <v>2.8</v>
      </c>
      <c r="M22" s="38">
        <f t="shared" si="10"/>
        <v>26292.966117508553</v>
      </c>
      <c r="N22" s="22">
        <v>2.4085880866463016</v>
      </c>
      <c r="O22" s="22">
        <f t="shared" si="11"/>
        <v>5.2760285530723978</v>
      </c>
      <c r="P22" s="22">
        <f t="shared" si="12"/>
        <v>35081.736968990983</v>
      </c>
      <c r="Q22" s="38">
        <v>3</v>
      </c>
      <c r="R22" s="22">
        <f t="shared" ref="R22:R37" si="16">Q22%*S21</f>
        <v>390.14411974002894</v>
      </c>
      <c r="S22" s="22">
        <f t="shared" ref="S22:S37" si="17">S21-I22</f>
        <v>13576.129897319675</v>
      </c>
      <c r="T22" s="43">
        <f t="shared" si="4"/>
        <v>38.698568173291193</v>
      </c>
      <c r="U22" s="38">
        <f t="shared" si="6"/>
        <v>-0.81872386164399524</v>
      </c>
      <c r="V22" s="22">
        <f t="shared" si="7"/>
        <v>1.1121003503471916</v>
      </c>
      <c r="W22" s="22">
        <f t="shared" si="8"/>
        <v>-1.0379603269907121</v>
      </c>
      <c r="X22" s="34">
        <f t="shared" si="9"/>
        <v>-0.89286388500047476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38.727191847374307</v>
      </c>
      <c r="D23" s="22">
        <v>20.47522807452885</v>
      </c>
      <c r="E23" s="22">
        <v>4.5157894736842117</v>
      </c>
      <c r="F23" s="22">
        <v>12.631578947368423</v>
      </c>
      <c r="G23" s="22">
        <f t="shared" si="15"/>
        <v>1.1045953517928249</v>
      </c>
      <c r="H23" s="22">
        <f t="shared" si="1"/>
        <v>-1.67163629181875</v>
      </c>
      <c r="I23" s="22">
        <f t="shared" si="13"/>
        <v>-616.36194834526941</v>
      </c>
      <c r="J23" s="22">
        <f t="shared" si="2"/>
        <v>-0.56704094002592598</v>
      </c>
      <c r="K23" s="38">
        <f t="shared" si="3"/>
        <v>-209.07805142567952</v>
      </c>
      <c r="L23" s="38">
        <v>2.6</v>
      </c>
      <c r="M23" s="38">
        <f t="shared" si="10"/>
        <v>26976.583236563776</v>
      </c>
      <c r="N23" s="22">
        <v>2.4390587244308679</v>
      </c>
      <c r="O23" s="22">
        <f t="shared" si="11"/>
        <v>5.1024742512660701</v>
      </c>
      <c r="P23" s="22">
        <f t="shared" si="12"/>
        <v>36871.77356473064</v>
      </c>
      <c r="Q23" s="38">
        <v>3</v>
      </c>
      <c r="R23" s="22">
        <f t="shared" si="16"/>
        <v>407.28389691959023</v>
      </c>
      <c r="S23" s="22">
        <f t="shared" si="17"/>
        <v>14192.491845664945</v>
      </c>
      <c r="T23" s="43">
        <f t="shared" si="4"/>
        <v>38.49148135157958</v>
      </c>
      <c r="U23" s="38">
        <f t="shared" si="6"/>
        <v>-0.75077826301298123</v>
      </c>
      <c r="V23" s="22">
        <f t="shared" si="7"/>
        <v>1.1045953517928251</v>
      </c>
      <c r="W23" s="22">
        <f t="shared" si="8"/>
        <v>-0.95731597155378179</v>
      </c>
      <c r="X23" s="34">
        <f t="shared" si="9"/>
        <v>-0.89805764325202453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38.910427826079705</v>
      </c>
      <c r="D24" s="22">
        <v>20.47522807452885</v>
      </c>
      <c r="E24" s="22">
        <v>4.578947368421054</v>
      </c>
      <c r="F24" s="22">
        <v>12.757894736842108</v>
      </c>
      <c r="G24" s="22">
        <f t="shared" si="15"/>
        <v>1.0983576462876872</v>
      </c>
      <c r="H24" s="22">
        <f t="shared" si="1"/>
        <v>-1.7159833816352617</v>
      </c>
      <c r="I24" s="22">
        <f t="shared" si="13"/>
        <v>-665.19535508680929</v>
      </c>
      <c r="J24" s="22">
        <f t="shared" si="2"/>
        <v>-0.61762573534757337</v>
      </c>
      <c r="K24" s="38">
        <f t="shared" si="3"/>
        <v>-239.42059971686058</v>
      </c>
      <c r="L24" s="38">
        <v>2.6</v>
      </c>
      <c r="M24" s="38">
        <f t="shared" si="10"/>
        <v>27677.974400714433</v>
      </c>
      <c r="N24" s="22">
        <v>2.4695293622154342</v>
      </c>
      <c r="O24" s="22">
        <f t="shared" si="11"/>
        <v>5.1337371256330355</v>
      </c>
      <c r="P24" s="22">
        <f t="shared" si="12"/>
        <v>38764.673493102564</v>
      </c>
      <c r="Q24" s="38">
        <v>3</v>
      </c>
      <c r="R24" s="22">
        <f t="shared" si="16"/>
        <v>425.77475536994831</v>
      </c>
      <c r="S24" s="22">
        <f t="shared" si="17"/>
        <v>14857.687200751754</v>
      </c>
      <c r="T24" s="43">
        <f t="shared" si="4"/>
        <v>38.327904924558169</v>
      </c>
      <c r="U24" s="38">
        <f t="shared" si="6"/>
        <v>-0.75769446640206761</v>
      </c>
      <c r="V24" s="22">
        <f t="shared" si="7"/>
        <v>1.0983576462876874</v>
      </c>
      <c r="W24" s="22">
        <f t="shared" si="8"/>
        <v>-0.95190996011599571</v>
      </c>
      <c r="X24" s="34">
        <f t="shared" si="9"/>
        <v>-0.90414215257375929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39.094990696897469</v>
      </c>
      <c r="D25" s="22">
        <v>20.47522807452885</v>
      </c>
      <c r="E25" s="22">
        <v>4.6421052631578963</v>
      </c>
      <c r="F25" s="22">
        <v>12.884210526315792</v>
      </c>
      <c r="G25" s="22">
        <f t="shared" si="15"/>
        <v>1.0934468328949309</v>
      </c>
      <c r="H25" s="22">
        <f t="shared" si="1"/>
        <v>-1.761657363564133</v>
      </c>
      <c r="I25" s="22">
        <f t="shared" si="13"/>
        <v>-718.11870340618475</v>
      </c>
      <c r="J25" s="22">
        <f t="shared" si="2"/>
        <v>-0.66821053066919944</v>
      </c>
      <c r="K25" s="38">
        <f t="shared" si="3"/>
        <v>-272.38808738363105</v>
      </c>
      <c r="L25" s="38">
        <v>2.5923076923076924</v>
      </c>
      <c r="M25" s="38">
        <f t="shared" si="10"/>
        <v>28395.472660179108</v>
      </c>
      <c r="N25" s="22">
        <v>2.5</v>
      </c>
      <c r="O25" s="22">
        <f t="shared" si="11"/>
        <v>5.1571153846153841</v>
      </c>
      <c r="P25" s="22">
        <f t="shared" si="12"/>
        <v>40763.812433611281</v>
      </c>
      <c r="Q25" s="38">
        <v>3</v>
      </c>
      <c r="R25" s="22">
        <f t="shared" si="16"/>
        <v>445.73061602255262</v>
      </c>
      <c r="S25" s="22">
        <f t="shared" si="17"/>
        <v>15575.805904157938</v>
      </c>
      <c r="T25" s="43">
        <f t="shared" si="4"/>
        <v>38.209885126728494</v>
      </c>
      <c r="U25" s="38">
        <f t="shared" si="6"/>
        <v>-0.76260907319851601</v>
      </c>
      <c r="V25" s="22">
        <f t="shared" si="7"/>
        <v>1.0934468328949309</v>
      </c>
      <c r="W25" s="22">
        <f t="shared" si="8"/>
        <v>-0.94485021201433783</v>
      </c>
      <c r="X25" s="34">
        <f t="shared" si="9"/>
        <v>-0.91120569407910912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39.281179164628135</v>
      </c>
      <c r="D26" s="22">
        <v>20.47522807452885</v>
      </c>
      <c r="E26" s="22">
        <v>4.7052631578947386</v>
      </c>
      <c r="F26" s="22">
        <v>13.010526315789477</v>
      </c>
      <c r="G26" s="22">
        <f t="shared" si="15"/>
        <v>1.0901616164150667</v>
      </c>
      <c r="H26" s="22">
        <f t="shared" si="1"/>
        <v>-1.8089569424059064</v>
      </c>
      <c r="I26" s="22">
        <f t="shared" si="13"/>
        <v>-775.37023317373144</v>
      </c>
      <c r="J26" s="22">
        <f t="shared" si="2"/>
        <v>-0.71879532599083973</v>
      </c>
      <c r="K26" s="38">
        <f t="shared" si="3"/>
        <v>-308.09605604899332</v>
      </c>
      <c r="L26" s="38">
        <v>2.5846153846153848</v>
      </c>
      <c r="M26" s="38">
        <f t="shared" si="10"/>
        <v>29129.386415088353</v>
      </c>
      <c r="N26" s="22">
        <v>2.5</v>
      </c>
      <c r="O26" s="22">
        <f t="shared" si="11"/>
        <v>5.1492307692307691</v>
      </c>
      <c r="P26" s="22">
        <f t="shared" si="12"/>
        <v>42862.835206154312</v>
      </c>
      <c r="Q26" s="38">
        <v>3</v>
      </c>
      <c r="R26" s="22">
        <f t="shared" si="16"/>
        <v>467.27417712473812</v>
      </c>
      <c r="S26" s="22">
        <f t="shared" si="17"/>
        <v>16351.176137331669</v>
      </c>
      <c r="T26" s="43">
        <f t="shared" si="4"/>
        <v>38.147677489574797</v>
      </c>
      <c r="U26" s="38">
        <f t="shared" si="6"/>
        <v>-0.75752255909867461</v>
      </c>
      <c r="V26" s="22">
        <f t="shared" si="7"/>
        <v>1.0901616164150667</v>
      </c>
      <c r="W26" s="22">
        <f t="shared" si="8"/>
        <v>-0.93921616183451906</v>
      </c>
      <c r="X26" s="34">
        <f t="shared" si="9"/>
        <v>-0.90846801367922225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39.468959629064322</v>
      </c>
      <c r="D27" s="22">
        <v>20.47522807452885</v>
      </c>
      <c r="E27" s="22">
        <v>4.7684210526315809</v>
      </c>
      <c r="F27" s="22">
        <v>13.136842105263161</v>
      </c>
      <c r="G27" s="22">
        <f t="shared" si="15"/>
        <v>1.0884683966407249</v>
      </c>
      <c r="H27" s="22">
        <f t="shared" si="1"/>
        <v>-1.857848517953208</v>
      </c>
      <c r="I27" s="22">
        <f t="shared" si="13"/>
        <v>-837.26845301032165</v>
      </c>
      <c r="J27" s="22">
        <f t="shared" si="2"/>
        <v>-0.76938012131248001</v>
      </c>
      <c r="K27" s="38">
        <f t="shared" si="3"/>
        <v>-346.73316889037028</v>
      </c>
      <c r="L27" s="38">
        <v>2.5769230769230771</v>
      </c>
      <c r="M27" s="38">
        <f t="shared" si="10"/>
        <v>29880.028295784861</v>
      </c>
      <c r="N27" s="22">
        <v>2.5</v>
      </c>
      <c r="O27" s="22">
        <f t="shared" si="11"/>
        <v>5.141346153846154</v>
      </c>
      <c r="P27" s="22">
        <f t="shared" si="12"/>
        <v>45066.561935455342</v>
      </c>
      <c r="Q27" s="38">
        <v>3</v>
      </c>
      <c r="R27" s="22">
        <f t="shared" si="16"/>
        <v>490.53528411995006</v>
      </c>
      <c r="S27" s="22">
        <f t="shared" si="17"/>
        <v>17188.444590341991</v>
      </c>
      <c r="T27" s="43">
        <f t="shared" si="4"/>
        <v>38.140128405977372</v>
      </c>
      <c r="U27" s="38">
        <f t="shared" si="6"/>
        <v>-0.75355504382819405</v>
      </c>
      <c r="V27" s="22">
        <f t="shared" si="7"/>
        <v>1.0884683966407251</v>
      </c>
      <c r="W27" s="22">
        <f t="shared" si="8"/>
        <v>-0.93496644326831502</v>
      </c>
      <c r="X27" s="34">
        <f t="shared" si="9"/>
        <v>-0.90705699720060418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39.658299530025246</v>
      </c>
      <c r="D28" s="22">
        <v>20.47522807452885</v>
      </c>
      <c r="E28" s="22">
        <v>4.8315789473684232</v>
      </c>
      <c r="F28" s="22">
        <v>13.263157894736846</v>
      </c>
      <c r="G28" s="22">
        <f t="shared" si="15"/>
        <v>1.0883346133911238</v>
      </c>
      <c r="H28" s="22">
        <f t="shared" si="1"/>
        <v>-1.9082995300252463</v>
      </c>
      <c r="I28" s="22">
        <f t="shared" si="13"/>
        <v>-904.15301498345571</v>
      </c>
      <c r="J28" s="22">
        <f t="shared" si="2"/>
        <v>-0.8199649166341203</v>
      </c>
      <c r="K28" s="38">
        <f t="shared" si="3"/>
        <v>-388.49967727319495</v>
      </c>
      <c r="L28" s="38">
        <v>2.5692307692307694</v>
      </c>
      <c r="M28" s="38">
        <f t="shared" si="10"/>
        <v>30647.715176615027</v>
      </c>
      <c r="N28" s="22">
        <v>2.5</v>
      </c>
      <c r="O28" s="22">
        <f t="shared" si="11"/>
        <v>5.1334615384615381</v>
      </c>
      <c r="P28" s="22">
        <f t="shared" si="12"/>
        <v>47380.036559118889</v>
      </c>
      <c r="Q28" s="38">
        <v>3</v>
      </c>
      <c r="R28" s="22">
        <f t="shared" si="16"/>
        <v>515.65333771025973</v>
      </c>
      <c r="S28" s="22">
        <f t="shared" si="17"/>
        <v>18092.597605325445</v>
      </c>
      <c r="T28" s="43">
        <f t="shared" si="4"/>
        <v>38.186119976396036</v>
      </c>
      <c r="U28" s="38">
        <f t="shared" si="6"/>
        <v>-0.75067182308259572</v>
      </c>
      <c r="V28" s="22">
        <f t="shared" si="7"/>
        <v>1.0883346133911234</v>
      </c>
      <c r="W28" s="22">
        <f t="shared" si="8"/>
        <v>-0.9320609253144494</v>
      </c>
      <c r="X28" s="34">
        <f t="shared" si="9"/>
        <v>-0.90694551115926969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39.849167316559694</v>
      </c>
      <c r="D29" s="22">
        <v>20.47522807452885</v>
      </c>
      <c r="E29" s="22">
        <v>4.8947368421052655</v>
      </c>
      <c r="F29" s="22">
        <v>13.389473684210531</v>
      </c>
      <c r="G29" s="22">
        <f t="shared" si="15"/>
        <v>1.0897287157150481</v>
      </c>
      <c r="H29" s="22">
        <f t="shared" si="1"/>
        <v>-1.9602784276708078</v>
      </c>
      <c r="I29" s="22">
        <f t="shared" si="13"/>
        <v>-976.38600161993224</v>
      </c>
      <c r="J29" s="22">
        <f t="shared" si="2"/>
        <v>-0.87054971195576059</v>
      </c>
      <c r="K29" s="38">
        <f t="shared" si="3"/>
        <v>-433.60807346016929</v>
      </c>
      <c r="L29" s="38">
        <v>2.5615384615384618</v>
      </c>
      <c r="M29" s="38">
        <f t="shared" si="10"/>
        <v>31432.768188446782</v>
      </c>
      <c r="N29" s="22">
        <v>2.5</v>
      </c>
      <c r="O29" s="22">
        <f t="shared" si="11"/>
        <v>5.125576923076923</v>
      </c>
      <c r="P29" s="22">
        <f t="shared" si="12"/>
        <v>49808.5367791385</v>
      </c>
      <c r="Q29" s="38">
        <v>3</v>
      </c>
      <c r="R29" s="22">
        <f t="shared" si="16"/>
        <v>542.77792815976329</v>
      </c>
      <c r="S29" s="22">
        <f t="shared" si="17"/>
        <v>19068.983606945378</v>
      </c>
      <c r="T29" s="43">
        <f t="shared" si="4"/>
        <v>38.28456895150574</v>
      </c>
      <c r="U29" s="38">
        <f t="shared" si="6"/>
        <v>-0.74883922002982806</v>
      </c>
      <c r="V29" s="22">
        <f t="shared" si="7"/>
        <v>1.0897287157150481</v>
      </c>
      <c r="W29" s="22">
        <f t="shared" si="8"/>
        <v>-0.93046067264900278</v>
      </c>
      <c r="X29" s="34">
        <f t="shared" si="9"/>
        <v>-0.90810726309587342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40.041532417147934</v>
      </c>
      <c r="D30" s="22">
        <v>20.47522807452885</v>
      </c>
      <c r="E30" s="22">
        <v>4.9578947368421078</v>
      </c>
      <c r="F30" s="22">
        <v>13.515789473684215</v>
      </c>
      <c r="G30" s="22">
        <f t="shared" si="15"/>
        <v>1.0926201320927633</v>
      </c>
      <c r="H30" s="22">
        <f t="shared" si="1"/>
        <v>-2.0137546393701626</v>
      </c>
      <c r="I30" s="22">
        <f t="shared" si="13"/>
        <v>-1054.3532856110596</v>
      </c>
      <c r="J30" s="22">
        <f t="shared" si="2"/>
        <v>-0.92113450727740087</v>
      </c>
      <c r="K30" s="38">
        <f t="shared" si="3"/>
        <v>-482.28377740269906</v>
      </c>
      <c r="L30" s="38">
        <v>2.5538461538461541</v>
      </c>
      <c r="M30" s="38">
        <f t="shared" si="10"/>
        <v>32235.512729874808</v>
      </c>
      <c r="N30" s="22">
        <v>2.5</v>
      </c>
      <c r="O30" s="22">
        <f t="shared" si="11"/>
        <v>5.1176923076923071</v>
      </c>
      <c r="P30" s="22">
        <f t="shared" si="12"/>
        <v>52357.584434458564</v>
      </c>
      <c r="Q30" s="38">
        <v>3</v>
      </c>
      <c r="R30" s="22">
        <f t="shared" si="16"/>
        <v>572.0695082083613</v>
      </c>
      <c r="S30" s="22">
        <f t="shared" si="17"/>
        <v>20123.336892556435</v>
      </c>
      <c r="T30" s="43">
        <f t="shared" si="4"/>
        <v>38.434425709128945</v>
      </c>
      <c r="U30" s="38">
        <f t="shared" si="6"/>
        <v>-0.74802455197119944</v>
      </c>
      <c r="V30" s="22">
        <f t="shared" si="7"/>
        <v>1.0926201320927633</v>
      </c>
      <c r="W30" s="22">
        <f t="shared" si="8"/>
        <v>-0.9301279073199934</v>
      </c>
      <c r="X30" s="34">
        <f t="shared" si="9"/>
        <v>-0.91051677674396936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40.235365210869098</v>
      </c>
      <c r="D31" s="22">
        <v>20.47522807452885</v>
      </c>
      <c r="E31" s="22">
        <v>5.0210526315789501</v>
      </c>
      <c r="F31" s="22">
        <v>13.6421052631579</v>
      </c>
      <c r="G31" s="22">
        <f t="shared" si="15"/>
        <v>1.0969792416033992</v>
      </c>
      <c r="H31" s="22">
        <f t="shared" si="1"/>
        <v>-2.0686985442024408</v>
      </c>
      <c r="I31" s="22">
        <f t="shared" si="13"/>
        <v>-1138.4659660454356</v>
      </c>
      <c r="J31" s="22">
        <f t="shared" si="2"/>
        <v>-0.97171930259904116</v>
      </c>
      <c r="K31" s="38">
        <f t="shared" si="3"/>
        <v>-534.76585926874225</v>
      </c>
      <c r="L31" s="38">
        <v>2.5461538461538464</v>
      </c>
      <c r="M31" s="38">
        <f t="shared" si="10"/>
        <v>33056.278477073931</v>
      </c>
      <c r="N31" s="22">
        <v>2.5</v>
      </c>
      <c r="O31" s="22">
        <f t="shared" si="11"/>
        <v>5.1098076923076921</v>
      </c>
      <c r="P31" s="22">
        <f t="shared" si="12"/>
        <v>55032.956311397022</v>
      </c>
      <c r="Q31" s="38">
        <v>3</v>
      </c>
      <c r="R31" s="22">
        <f t="shared" si="16"/>
        <v>603.70010677669302</v>
      </c>
      <c r="S31" s="22">
        <f t="shared" si="17"/>
        <v>21261.80285860187</v>
      </c>
      <c r="T31" s="43">
        <f t="shared" si="4"/>
        <v>38.634673264315744</v>
      </c>
      <c r="U31" s="38">
        <f t="shared" si="6"/>
        <v>-0.74819609811924159</v>
      </c>
      <c r="V31" s="22">
        <f t="shared" si="7"/>
        <v>1.0969792416033992</v>
      </c>
      <c r="W31" s="22">
        <f t="shared" si="8"/>
        <v>-0.93102597171980817</v>
      </c>
      <c r="X31" s="34">
        <f t="shared" si="9"/>
        <v>-0.91414936800283264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40.430636999501743</v>
      </c>
      <c r="D32" s="22">
        <v>20.47522807452885</v>
      </c>
      <c r="E32" s="22">
        <v>5.0842105263157924</v>
      </c>
      <c r="F32" s="22">
        <v>13.768421052631584</v>
      </c>
      <c r="G32" s="22">
        <f t="shared" si="15"/>
        <v>1.1027773460255166</v>
      </c>
      <c r="H32" s="22">
        <f t="shared" si="1"/>
        <v>-2.1250814439462005</v>
      </c>
      <c r="I32" s="22">
        <f t="shared" si="13"/>
        <v>-1229.1618851937762</v>
      </c>
      <c r="J32" s="22">
        <f t="shared" si="2"/>
        <v>-1.0223040979206814</v>
      </c>
      <c r="K32" s="38">
        <f t="shared" si="3"/>
        <v>-591.30779943571883</v>
      </c>
      <c r="L32" s="38">
        <v>2.5384615384615388</v>
      </c>
      <c r="M32" s="38">
        <f t="shared" si="10"/>
        <v>33895.399392261192</v>
      </c>
      <c r="N32" s="22">
        <v>2.5</v>
      </c>
      <c r="O32" s="22">
        <f t="shared" si="11"/>
        <v>5.101923076923077</v>
      </c>
      <c r="P32" s="22">
        <f t="shared" si="12"/>
        <v>57840.695409361178</v>
      </c>
      <c r="Q32" s="38">
        <v>3</v>
      </c>
      <c r="R32" s="22">
        <f t="shared" si="16"/>
        <v>637.85408575805604</v>
      </c>
      <c r="S32" s="22">
        <f t="shared" si="17"/>
        <v>22490.964743795645</v>
      </c>
      <c r="T32" s="43">
        <f t="shared" si="4"/>
        <v>38.884326311463425</v>
      </c>
      <c r="U32" s="38">
        <f t="shared" si="6"/>
        <v>-0.74932306845323571</v>
      </c>
      <c r="V32" s="22">
        <f t="shared" si="7"/>
        <v>1.1027773460255166</v>
      </c>
      <c r="W32" s="22">
        <f t="shared" si="8"/>
        <v>-0.93311929279082184</v>
      </c>
      <c r="X32" s="34">
        <f t="shared" si="9"/>
        <v>-0.91898112168793045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40.627319980526458</v>
      </c>
      <c r="D33" s="22">
        <v>20.47522807452885</v>
      </c>
      <c r="E33" s="22">
        <v>5.1473684210526347</v>
      </c>
      <c r="F33" s="22">
        <v>13.894736842105269</v>
      </c>
      <c r="G33" s="22">
        <f t="shared" si="15"/>
        <v>1.1099866428397083</v>
      </c>
      <c r="H33" s="22">
        <f t="shared" si="1"/>
        <v>-2.1828755360820296</v>
      </c>
      <c r="I33" s="22">
        <f t="shared" si="13"/>
        <v>-1326.9072300684797</v>
      </c>
      <c r="J33" s="22">
        <f t="shared" si="2"/>
        <v>-1.0728888932423217</v>
      </c>
      <c r="K33" s="38">
        <f t="shared" si="3"/>
        <v>-652.17828775461078</v>
      </c>
      <c r="L33" s="38">
        <v>2.5307692307692311</v>
      </c>
      <c r="M33" s="38">
        <f t="shared" si="10"/>
        <v>34753.213730726879</v>
      </c>
      <c r="N33" s="22">
        <v>2.5</v>
      </c>
      <c r="O33" s="22">
        <f t="shared" si="11"/>
        <v>5.0940384615384611</v>
      </c>
      <c r="P33" s="22">
        <f t="shared" si="12"/>
        <v>60787.122679935346</v>
      </c>
      <c r="Q33" s="38">
        <v>3</v>
      </c>
      <c r="R33" s="22">
        <f t="shared" si="16"/>
        <v>674.72894231386931</v>
      </c>
      <c r="S33" s="22">
        <f t="shared" si="17"/>
        <v>23817.871973864123</v>
      </c>
      <c r="T33" s="43">
        <f t="shared" si="4"/>
        <v>39.182430297405638</v>
      </c>
      <c r="U33" s="38">
        <f t="shared" si="6"/>
        <v>-0.75137557361457186</v>
      </c>
      <c r="V33" s="22">
        <f t="shared" si="7"/>
        <v>1.1099866428397085</v>
      </c>
      <c r="W33" s="22">
        <f t="shared" si="8"/>
        <v>-0.93637334742119005</v>
      </c>
      <c r="X33" s="34">
        <f t="shared" si="9"/>
        <v>-0.9249888690330903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40.825387221000447</v>
      </c>
      <c r="D34" s="22">
        <v>20.47522807452885</v>
      </c>
      <c r="E34" s="22">
        <v>5.210526315789477</v>
      </c>
      <c r="F34" s="22">
        <v>14.021052631578954</v>
      </c>
      <c r="G34" s="22">
        <f t="shared" si="15"/>
        <v>1.1185801991031683</v>
      </c>
      <c r="H34" s="22">
        <f t="shared" si="1"/>
        <v>-2.242053887667133</v>
      </c>
      <c r="I34" s="22">
        <f t="shared" si="13"/>
        <v>-1432.1982231879701</v>
      </c>
      <c r="J34" s="22">
        <f t="shared" si="2"/>
        <v>-1.123473688563962</v>
      </c>
      <c r="K34" s="38">
        <f t="shared" si="3"/>
        <v>-717.66206397204462</v>
      </c>
      <c r="L34" s="38">
        <v>2.5230769230769234</v>
      </c>
      <c r="M34" s="38">
        <f t="shared" si="10"/>
        <v>35630.064046394451</v>
      </c>
      <c r="N34" s="22">
        <v>2.5</v>
      </c>
      <c r="O34" s="22">
        <f t="shared" si="11"/>
        <v>5.086153846153846</v>
      </c>
      <c r="P34" s="22">
        <f t="shared" si="12"/>
        <v>63878.849258087132</v>
      </c>
      <c r="Q34" s="38">
        <v>3</v>
      </c>
      <c r="R34" s="22">
        <f t="shared" si="16"/>
        <v>714.5361592159237</v>
      </c>
      <c r="S34" s="22">
        <f t="shared" si="17"/>
        <v>25250.070197052093</v>
      </c>
      <c r="T34" s="43">
        <f t="shared" si="4"/>
        <v>39.528060524439404</v>
      </c>
      <c r="U34" s="38">
        <f t="shared" si="6"/>
        <v>-0.75432459580546984</v>
      </c>
      <c r="V34" s="22">
        <f t="shared" si="7"/>
        <v>1.1185801991031681</v>
      </c>
      <c r="W34" s="22">
        <f t="shared" si="8"/>
        <v>-0.94075462898933115</v>
      </c>
      <c r="X34" s="34">
        <f t="shared" si="9"/>
        <v>-0.93215016591930677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41.024812632275037</v>
      </c>
      <c r="D35" s="22">
        <v>20.47522807452885</v>
      </c>
      <c r="E35" s="22">
        <v>5.2736842105263193</v>
      </c>
      <c r="F35" s="22">
        <v>14.147368421052638</v>
      </c>
      <c r="G35" s="22">
        <f t="shared" si="15"/>
        <v>1.1285319261672246</v>
      </c>
      <c r="H35" s="22">
        <f t="shared" si="1"/>
        <v>-2.3025904100528365</v>
      </c>
      <c r="I35" s="22">
        <f t="shared" si="13"/>
        <v>-1545.5629071926994</v>
      </c>
      <c r="J35" s="22">
        <f t="shared" si="2"/>
        <v>-1.1740584838856094</v>
      </c>
      <c r="K35" s="38">
        <f t="shared" si="3"/>
        <v>-788.06080128113501</v>
      </c>
      <c r="L35" s="38">
        <v>2.5153846153846158</v>
      </c>
      <c r="M35" s="38">
        <f t="shared" si="10"/>
        <v>36526.297195869141</v>
      </c>
      <c r="N35" s="22">
        <v>2.5</v>
      </c>
      <c r="O35" s="22">
        <f t="shared" si="11"/>
        <v>5.078269230769231</v>
      </c>
      <c r="P35" s="22">
        <f t="shared" si="12"/>
        <v>67122.789204930028</v>
      </c>
      <c r="Q35" s="38">
        <v>3</v>
      </c>
      <c r="R35" s="22">
        <f t="shared" si="16"/>
        <v>757.50210591156281</v>
      </c>
      <c r="S35" s="22">
        <f t="shared" si="17"/>
        <v>26795.633104244793</v>
      </c>
      <c r="T35" s="43">
        <f t="shared" si="4"/>
        <v>39.920321282293656</v>
      </c>
      <c r="U35" s="38">
        <f t="shared" si="6"/>
        <v>-0.75814196065593042</v>
      </c>
      <c r="V35" s="22">
        <f t="shared" si="7"/>
        <v>1.1285319261672244</v>
      </c>
      <c r="W35" s="22">
        <f t="shared" si="8"/>
        <v>-0.94623061501713446</v>
      </c>
      <c r="X35" s="34">
        <f t="shared" si="9"/>
        <v>-0.94044327180602039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41.225570945528176</v>
      </c>
      <c r="D36" s="22">
        <v>20.47522807452885</v>
      </c>
      <c r="E36" s="22">
        <v>5.3368421052631616</v>
      </c>
      <c r="F36" s="22">
        <v>14.273684210526323</v>
      </c>
      <c r="G36" s="22">
        <f t="shared" si="15"/>
        <v>1.1398165552098429</v>
      </c>
      <c r="H36" s="22">
        <f t="shared" si="1"/>
        <v>-2.3644598344170902</v>
      </c>
      <c r="I36" s="22">
        <f t="shared" si="13"/>
        <v>-1667.5630281865713</v>
      </c>
      <c r="J36" s="22">
        <f t="shared" si="2"/>
        <v>-1.2246432792072497</v>
      </c>
      <c r="K36" s="38">
        <f t="shared" si="3"/>
        <v>-863.69403505922946</v>
      </c>
      <c r="L36" s="38">
        <v>2.5076923076923081</v>
      </c>
      <c r="M36" s="38">
        <f t="shared" si="10"/>
        <v>37442.26434093478</v>
      </c>
      <c r="N36" s="22">
        <v>2.5</v>
      </c>
      <c r="O36" s="22">
        <f t="shared" si="11"/>
        <v>5.070384615384615</v>
      </c>
      <c r="P36" s="22">
        <f t="shared" si="12"/>
        <v>70526.17278219384</v>
      </c>
      <c r="Q36" s="38">
        <v>3</v>
      </c>
      <c r="R36" s="22">
        <f t="shared" si="16"/>
        <v>803.86899312734374</v>
      </c>
      <c r="S36" s="22">
        <f t="shared" si="17"/>
        <v>28463.196132431363</v>
      </c>
      <c r="T36" s="43">
        <f t="shared" si="4"/>
        <v>40.35834500807853</v>
      </c>
      <c r="U36" s="38">
        <f t="shared" si="6"/>
        <v>-0.76280031002504911</v>
      </c>
      <c r="V36" s="22">
        <f t="shared" si="7"/>
        <v>1.1398165552098429</v>
      </c>
      <c r="W36" s="22">
        <f t="shared" si="8"/>
        <v>-0.95276973589335623</v>
      </c>
      <c r="X36" s="34">
        <f t="shared" si="9"/>
        <v>-0.94984712934153581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41.427637688084928</v>
      </c>
      <c r="D37" s="23">
        <v>20.47522807452885</v>
      </c>
      <c r="E37" s="23">
        <v>5.3999999999999995</v>
      </c>
      <c r="F37" s="23">
        <v>14.4</v>
      </c>
      <c r="G37" s="23">
        <f t="shared" si="15"/>
        <v>1.1524096135560791</v>
      </c>
      <c r="H37" s="23">
        <f t="shared" si="1"/>
        <v>-2.4276376880849568</v>
      </c>
      <c r="I37" s="23">
        <f t="shared" si="13"/>
        <v>-1798.7960229146906</v>
      </c>
      <c r="J37" s="23">
        <f>B37-(C37-G37)</f>
        <v>-1.2752280745288758</v>
      </c>
      <c r="K37" s="39">
        <f t="shared" si="3"/>
        <v>-944.90013894174831</v>
      </c>
      <c r="L37" s="39">
        <v>2.5</v>
      </c>
      <c r="M37" s="39">
        <f t="shared" si="10"/>
        <v>38378.320949458153</v>
      </c>
      <c r="N37" s="23">
        <v>2.5</v>
      </c>
      <c r="O37" s="23">
        <f t="shared" si="11"/>
        <v>5.0625</v>
      </c>
      <c r="P37" s="23">
        <f t="shared" si="12"/>
        <v>74096.560279292404</v>
      </c>
      <c r="Q37" s="39">
        <v>3</v>
      </c>
      <c r="R37" s="23">
        <f t="shared" si="16"/>
        <v>853.89588397294085</v>
      </c>
      <c r="S37" s="23">
        <f t="shared" si="17"/>
        <v>30261.992155346055</v>
      </c>
      <c r="T37" s="44">
        <f t="shared" si="4"/>
        <v>40.841291473287598</v>
      </c>
      <c r="U37" s="39">
        <f t="shared" si="6"/>
        <v>-0.76827307570405257</v>
      </c>
      <c r="V37" s="23">
        <f t="shared" si="7"/>
        <v>1.1524096135560795</v>
      </c>
      <c r="W37" s="23">
        <f t="shared" si="8"/>
        <v>-0.96034134463006604</v>
      </c>
      <c r="X37" s="35">
        <f t="shared" si="9"/>
        <v>-0.96034134463006604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132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98</v>
      </c>
      <c r="U1" s="6"/>
      <c r="V1" s="7"/>
      <c r="W1" s="6"/>
    </row>
    <row r="2" spans="1:24" ht="15" x14ac:dyDescent="0.25">
      <c r="A2" s="9" t="s">
        <v>130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99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96</v>
      </c>
      <c r="F4" s="16" t="s">
        <v>97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124</v>
      </c>
      <c r="F5" s="14" t="s">
        <v>125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37.782751377911453</v>
      </c>
      <c r="D19" s="22">
        <v>20.47522807452885</v>
      </c>
      <c r="E19" s="22">
        <v>4.2631578947368425</v>
      </c>
      <c r="F19" s="22">
        <v>12.126315789473685</v>
      </c>
      <c r="G19" s="22">
        <v>0.91804961917207417</v>
      </c>
      <c r="H19" s="22">
        <f t="shared" si="1"/>
        <v>-1.2827513779114526</v>
      </c>
      <c r="I19" s="22">
        <f t="shared" ref="I19:I37" si="13">P19/100*H19</f>
        <v>-384.52516272441784</v>
      </c>
      <c r="J19" s="22">
        <f t="shared" si="2"/>
        <v>-0.36470175873937904</v>
      </c>
      <c r="K19" s="38">
        <f t="shared" si="3"/>
        <v>-109.32516272441811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37.987127120999254</v>
      </c>
      <c r="D20" s="22">
        <v>20.47522807452885</v>
      </c>
      <c r="E20" s="22">
        <v>4.3263157894736848</v>
      </c>
      <c r="F20" s="22">
        <v>12.252631578947369</v>
      </c>
      <c r="G20" s="22">
        <v>0.93295167804935197</v>
      </c>
      <c r="H20" s="22">
        <f t="shared" si="1"/>
        <v>-1.3482382321103685</v>
      </c>
      <c r="I20" s="22">
        <f t="shared" si="13"/>
        <v>-426.89196357749057</v>
      </c>
      <c r="J20" s="22">
        <f t="shared" si="2"/>
        <v>-0.41528655406101933</v>
      </c>
      <c r="K20" s="38">
        <f t="shared" si="3"/>
        <v>-131.49196357749159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38.365127412914944</v>
      </c>
      <c r="D21" s="22">
        <v>20.47522807452885</v>
      </c>
      <c r="E21" s="22">
        <v>4.3894736842105271</v>
      </c>
      <c r="F21" s="22">
        <v>12.378947368421054</v>
      </c>
      <c r="G21" s="22">
        <f>R21/P21*100</f>
        <v>1.1214782857545105</v>
      </c>
      <c r="H21" s="22">
        <f t="shared" si="1"/>
        <v>-1.5873496351371656</v>
      </c>
      <c r="I21" s="22">
        <f t="shared" si="13"/>
        <v>-529.72928200487991</v>
      </c>
      <c r="J21" s="22">
        <f t="shared" si="2"/>
        <v>-0.46587134938265251</v>
      </c>
      <c r="K21" s="38">
        <f t="shared" si="3"/>
        <v>-155.4702820048791</v>
      </c>
      <c r="L21" s="38">
        <v>3.330818891525269</v>
      </c>
      <c r="M21" s="38">
        <f t="shared" si="10"/>
        <v>25708.883934742451</v>
      </c>
      <c r="N21" s="22">
        <v>2</v>
      </c>
      <c r="O21" s="22">
        <f t="shared" si="11"/>
        <v>5.3974352693557739</v>
      </c>
      <c r="P21" s="22">
        <f t="shared" si="12"/>
        <v>33371.934593294885</v>
      </c>
      <c r="Q21" s="38">
        <v>3</v>
      </c>
      <c r="R21" s="22">
        <f>Q21%*S20</f>
        <v>374.25899999999996</v>
      </c>
      <c r="S21" s="22">
        <f>S20-I21</f>
        <v>13005.02928200488</v>
      </c>
      <c r="T21" s="43">
        <f t="shared" si="4"/>
        <v>38.969959160287523</v>
      </c>
      <c r="U21" s="38">
        <f t="shared" si="6"/>
        <v>-0.87132092495732927</v>
      </c>
      <c r="V21" s="22">
        <f t="shared" si="7"/>
        <v>1.1214782857545107</v>
      </c>
      <c r="W21" s="22">
        <f t="shared" si="8"/>
        <v>-1.2451470202088328</v>
      </c>
      <c r="X21" s="34">
        <f t="shared" si="9"/>
        <v>-0.74765219050300713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38.545504633275186</v>
      </c>
      <c r="D22" s="22">
        <v>20.47522807452885</v>
      </c>
      <c r="E22" s="22">
        <v>4.4526315789473694</v>
      </c>
      <c r="F22" s="22">
        <v>12.505263157894738</v>
      </c>
      <c r="G22" s="22">
        <f t="shared" ref="G22:G37" si="15">R22/P22*100</f>
        <v>1.1123818219042259</v>
      </c>
      <c r="H22" s="22">
        <f t="shared" si="1"/>
        <v>-1.6288379666085149</v>
      </c>
      <c r="I22" s="22">
        <f t="shared" si="13"/>
        <v>-571.28995730412566</v>
      </c>
      <c r="J22" s="22">
        <f t="shared" si="2"/>
        <v>-0.51645614470428569</v>
      </c>
      <c r="K22" s="38">
        <f t="shared" si="3"/>
        <v>-181.13907884397807</v>
      </c>
      <c r="L22" s="38">
        <v>3.0379359722137451</v>
      </c>
      <c r="M22" s="38">
        <f t="shared" si="10"/>
        <v>26489.903367850671</v>
      </c>
      <c r="N22" s="22">
        <v>2</v>
      </c>
      <c r="O22" s="22">
        <f t="shared" si="11"/>
        <v>5.0986946916580198</v>
      </c>
      <c r="P22" s="22">
        <f t="shared" si="12"/>
        <v>35073.467650906801</v>
      </c>
      <c r="Q22" s="38">
        <v>3</v>
      </c>
      <c r="R22" s="22">
        <f t="shared" ref="R22:R37" si="16">Q22%*S21</f>
        <v>390.15087846014637</v>
      </c>
      <c r="S22" s="22">
        <f t="shared" ref="S22:S37" si="17">S21-I22</f>
        <v>13576.319239309005</v>
      </c>
      <c r="T22" s="43">
        <f t="shared" si="4"/>
        <v>38.708232030082712</v>
      </c>
      <c r="U22" s="38">
        <f t="shared" si="6"/>
        <v>-0.75565430989842874</v>
      </c>
      <c r="V22" s="22">
        <f t="shared" si="7"/>
        <v>1.1123818219042261</v>
      </c>
      <c r="W22" s="22">
        <f t="shared" si="8"/>
        <v>-1.1264482505331708</v>
      </c>
      <c r="X22" s="34">
        <f t="shared" si="9"/>
        <v>-0.74158788126948405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38.730995760362319</v>
      </c>
      <c r="D23" s="22">
        <v>20.47522807452885</v>
      </c>
      <c r="E23" s="22">
        <v>4.5157894736842117</v>
      </c>
      <c r="F23" s="22">
        <v>12.631578947368423</v>
      </c>
      <c r="G23" s="22">
        <f t="shared" si="15"/>
        <v>1.1083992647808365</v>
      </c>
      <c r="H23" s="22">
        <f t="shared" si="1"/>
        <v>-1.6754402048067618</v>
      </c>
      <c r="I23" s="22">
        <f t="shared" si="13"/>
        <v>-615.6530000404</v>
      </c>
      <c r="J23" s="22">
        <f t="shared" si="2"/>
        <v>-0.56704094002592598</v>
      </c>
      <c r="K23" s="38">
        <f t="shared" si="3"/>
        <v>-208.36342286113018</v>
      </c>
      <c r="L23" s="38">
        <v>2.7136564254760742</v>
      </c>
      <c r="M23" s="38">
        <f t="shared" si="10"/>
        <v>27208.748332694755</v>
      </c>
      <c r="N23" s="22">
        <v>2</v>
      </c>
      <c r="O23" s="22">
        <f t="shared" si="11"/>
        <v>4.7679295539855957</v>
      </c>
      <c r="P23" s="22">
        <f t="shared" si="12"/>
        <v>36745.745880641967</v>
      </c>
      <c r="Q23" s="38">
        <v>3</v>
      </c>
      <c r="R23" s="22">
        <f t="shared" si="16"/>
        <v>407.28957717927011</v>
      </c>
      <c r="S23" s="22">
        <f t="shared" si="17"/>
        <v>14191.972239349405</v>
      </c>
      <c r="T23" s="43">
        <f t="shared" si="4"/>
        <v>38.622082364167987</v>
      </c>
      <c r="U23" s="38">
        <f t="shared" si="6"/>
        <v>-0.63313850736154598</v>
      </c>
      <c r="V23" s="22">
        <f t="shared" si="7"/>
        <v>1.1083992647808367</v>
      </c>
      <c r="W23" s="22">
        <f t="shared" si="8"/>
        <v>-1.0026049289551582</v>
      </c>
      <c r="X23" s="34">
        <f t="shared" si="9"/>
        <v>-0.73893284318722452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38.920652900678697</v>
      </c>
      <c r="D24" s="22">
        <v>20.47522807452885</v>
      </c>
      <c r="E24" s="22">
        <v>4.578947368421054</v>
      </c>
      <c r="F24" s="22">
        <v>12.757894736842108</v>
      </c>
      <c r="G24" s="22">
        <f t="shared" si="15"/>
        <v>1.1085827208866796</v>
      </c>
      <c r="H24" s="22">
        <f t="shared" si="1"/>
        <v>-1.7262084562342537</v>
      </c>
      <c r="I24" s="22">
        <f t="shared" si="13"/>
        <v>-662.96277297048789</v>
      </c>
      <c r="J24" s="22">
        <f t="shared" si="2"/>
        <v>-0.61762573534757337</v>
      </c>
      <c r="K24" s="38">
        <f t="shared" si="3"/>
        <v>-237.20360579000553</v>
      </c>
      <c r="L24" s="38">
        <v>2.4680953025817871</v>
      </c>
      <c r="M24" s="38">
        <f t="shared" si="10"/>
        <v>27880.286172185293</v>
      </c>
      <c r="N24" s="22">
        <v>2</v>
      </c>
      <c r="O24" s="22">
        <f t="shared" si="11"/>
        <v>4.5174572086334228</v>
      </c>
      <c r="P24" s="22">
        <f t="shared" si="12"/>
        <v>38405.719226793146</v>
      </c>
      <c r="Q24" s="38">
        <v>3</v>
      </c>
      <c r="R24" s="22">
        <f t="shared" si="16"/>
        <v>425.75916718048211</v>
      </c>
      <c r="S24" s="22">
        <f t="shared" si="17"/>
        <v>14854.935012319893</v>
      </c>
      <c r="T24" s="43">
        <f t="shared" si="4"/>
        <v>38.678965819123576</v>
      </c>
      <c r="U24" s="38">
        <f t="shared" si="6"/>
        <v>-0.5425016950190239</v>
      </c>
      <c r="V24" s="22">
        <f t="shared" si="7"/>
        <v>1.1085827208866799</v>
      </c>
      <c r="W24" s="22">
        <f t="shared" si="8"/>
        <v>-0.91202926864791711</v>
      </c>
      <c r="X24" s="34">
        <f t="shared" si="9"/>
        <v>-0.73905514725778665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39.112219855630293</v>
      </c>
      <c r="D25" s="22">
        <v>20.47522807452885</v>
      </c>
      <c r="E25" s="22">
        <v>4.6421052631578963</v>
      </c>
      <c r="F25" s="22">
        <v>12.884210526315792</v>
      </c>
      <c r="G25" s="22">
        <f t="shared" si="15"/>
        <v>1.1106759916277613</v>
      </c>
      <c r="H25" s="22">
        <f t="shared" si="1"/>
        <v>-1.7788865222969577</v>
      </c>
      <c r="I25" s="22">
        <f t="shared" si="13"/>
        <v>-713.7610936638315</v>
      </c>
      <c r="J25" s="22">
        <f t="shared" si="2"/>
        <v>-0.66821053066919944</v>
      </c>
      <c r="K25" s="38">
        <f t="shared" si="3"/>
        <v>-268.11304329423592</v>
      </c>
      <c r="L25" s="38">
        <v>2.4256083965301514</v>
      </c>
      <c r="M25" s="38">
        <f t="shared" si="10"/>
        <v>28556.552734554454</v>
      </c>
      <c r="N25" s="22">
        <v>2</v>
      </c>
      <c r="O25" s="22">
        <f t="shared" si="11"/>
        <v>4.4741205644607547</v>
      </c>
      <c r="P25" s="22">
        <f t="shared" si="12"/>
        <v>40124.037408648153</v>
      </c>
      <c r="Q25" s="38">
        <v>3</v>
      </c>
      <c r="R25" s="22">
        <f t="shared" si="16"/>
        <v>445.64805036959677</v>
      </c>
      <c r="S25" s="22">
        <f t="shared" si="17"/>
        <v>15568.696105983725</v>
      </c>
      <c r="T25" s="43">
        <f t="shared" si="4"/>
        <v>38.801419576555666</v>
      </c>
      <c r="U25" s="38">
        <f t="shared" si="6"/>
        <v>-0.5277963398296629</v>
      </c>
      <c r="V25" s="22">
        <f t="shared" si="7"/>
        <v>1.1106759916277613</v>
      </c>
      <c r="W25" s="22">
        <f t="shared" si="8"/>
        <v>-0.89802167037225</v>
      </c>
      <c r="X25" s="34">
        <f t="shared" si="9"/>
        <v>-0.74045066108517421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39.309014174561185</v>
      </c>
      <c r="D26" s="22">
        <v>20.47522807452885</v>
      </c>
      <c r="E26" s="22">
        <v>4.7052631578947386</v>
      </c>
      <c r="F26" s="22">
        <v>13.010526315789477</v>
      </c>
      <c r="G26" s="22">
        <f t="shared" si="15"/>
        <v>1.1179966263481147</v>
      </c>
      <c r="H26" s="22">
        <f t="shared" si="1"/>
        <v>-1.836791952338956</v>
      </c>
      <c r="I26" s="22">
        <f t="shared" si="13"/>
        <v>-767.34906998666281</v>
      </c>
      <c r="J26" s="22">
        <f t="shared" si="2"/>
        <v>-0.71879532599083973</v>
      </c>
      <c r="K26" s="38">
        <f t="shared" si="3"/>
        <v>-300.28818680715045</v>
      </c>
      <c r="L26" s="38">
        <v>2.0770721435546875</v>
      </c>
      <c r="M26" s="38">
        <f t="shared" si="10"/>
        <v>29149.692936563388</v>
      </c>
      <c r="N26" s="22">
        <v>2</v>
      </c>
      <c r="O26" s="22">
        <f t="shared" si="11"/>
        <v>4.1186135864257816</v>
      </c>
      <c r="P26" s="22">
        <f t="shared" si="12"/>
        <v>41776.591464783298</v>
      </c>
      <c r="Q26" s="38">
        <v>3</v>
      </c>
      <c r="R26" s="22">
        <f t="shared" si="16"/>
        <v>467.06088317951173</v>
      </c>
      <c r="S26" s="22">
        <f t="shared" si="17"/>
        <v>16336.045175970388</v>
      </c>
      <c r="T26" s="43">
        <f t="shared" si="4"/>
        <v>39.103346163942781</v>
      </c>
      <c r="U26" s="38">
        <f t="shared" si="6"/>
        <v>-0.40138767427589106</v>
      </c>
      <c r="V26" s="22">
        <f t="shared" si="7"/>
        <v>1.1179966263481147</v>
      </c>
      <c r="W26" s="22">
        <f t="shared" si="8"/>
        <v>-0.77405321639192926</v>
      </c>
      <c r="X26" s="34">
        <f t="shared" si="9"/>
        <v>-0.7453310842320765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39.51104757418414</v>
      </c>
      <c r="D27" s="22">
        <v>20.47522807452885</v>
      </c>
      <c r="E27" s="22">
        <v>4.7684210526315809</v>
      </c>
      <c r="F27" s="22">
        <v>13.136842105263161</v>
      </c>
      <c r="G27" s="22">
        <f t="shared" si="15"/>
        <v>1.1305563417605455</v>
      </c>
      <c r="H27" s="22">
        <f t="shared" si="1"/>
        <v>-1.8999364630730255</v>
      </c>
      <c r="I27" s="22">
        <f t="shared" si="13"/>
        <v>-823.59755314542679</v>
      </c>
      <c r="J27" s="22">
        <f t="shared" si="2"/>
        <v>-0.76938012131248001</v>
      </c>
      <c r="K27" s="38">
        <f t="shared" si="3"/>
        <v>-333.51619786631517</v>
      </c>
      <c r="L27" s="38">
        <v>1.7285361289978027</v>
      </c>
      <c r="M27" s="38">
        <f t="shared" si="10"/>
        <v>29653.555910463805</v>
      </c>
      <c r="N27" s="22">
        <v>2</v>
      </c>
      <c r="O27" s="22">
        <f t="shared" si="11"/>
        <v>3.7631068515777586</v>
      </c>
      <c r="P27" s="22">
        <f t="shared" si="12"/>
        <v>43348.689240550208</v>
      </c>
      <c r="Q27" s="38">
        <v>3</v>
      </c>
      <c r="R27" s="22">
        <f t="shared" si="16"/>
        <v>490.08135527911162</v>
      </c>
      <c r="S27" s="22">
        <f t="shared" si="17"/>
        <v>17159.642729115814</v>
      </c>
      <c r="T27" s="43">
        <f t="shared" si="4"/>
        <v>39.585147855091208</v>
      </c>
      <c r="U27" s="38">
        <f t="shared" si="6"/>
        <v>-0.27455038028004808</v>
      </c>
      <c r="V27" s="22">
        <f t="shared" si="7"/>
        <v>1.1305563417605455</v>
      </c>
      <c r="W27" s="22">
        <f t="shared" si="8"/>
        <v>-0.65140249420023</v>
      </c>
      <c r="X27" s="34">
        <f t="shared" si="9"/>
        <v>-0.75370422784036362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39.718385763562772</v>
      </c>
      <c r="D28" s="22">
        <v>20.47522807452885</v>
      </c>
      <c r="E28" s="22">
        <v>4.8315789473684232</v>
      </c>
      <c r="F28" s="22">
        <v>13.263157894736846</v>
      </c>
      <c r="G28" s="22">
        <f t="shared" si="15"/>
        <v>1.1484208469286519</v>
      </c>
      <c r="H28" s="22">
        <f t="shared" si="1"/>
        <v>-1.9683857635627717</v>
      </c>
      <c r="I28" s="22">
        <f t="shared" si="13"/>
        <v>-882.34543667893172</v>
      </c>
      <c r="J28" s="22">
        <f t="shared" si="2"/>
        <v>-0.8199649166341203</v>
      </c>
      <c r="K28" s="38">
        <f t="shared" si="3"/>
        <v>-367.55615480545748</v>
      </c>
      <c r="L28" s="38">
        <v>1.3799999952316284</v>
      </c>
      <c r="M28" s="38">
        <f t="shared" si="10"/>
        <v>30062.774980614213</v>
      </c>
      <c r="N28" s="22">
        <v>2</v>
      </c>
      <c r="O28" s="22">
        <f t="shared" si="11"/>
        <v>3.4075999951362608</v>
      </c>
      <c r="P28" s="22">
        <f t="shared" si="12"/>
        <v>44825.839173002831</v>
      </c>
      <c r="Q28" s="38">
        <v>3</v>
      </c>
      <c r="R28" s="22">
        <f t="shared" si="16"/>
        <v>514.78928187347447</v>
      </c>
      <c r="S28" s="22">
        <f t="shared" si="17"/>
        <v>18041.988165794744</v>
      </c>
      <c r="T28" s="43">
        <f t="shared" si="4"/>
        <v>40.249080661184486</v>
      </c>
      <c r="U28" s="38">
        <f t="shared" si="6"/>
        <v>-0.14546663878559674</v>
      </c>
      <c r="V28" s="22">
        <f t="shared" si="7"/>
        <v>1.1484208469286517</v>
      </c>
      <c r="W28" s="22">
        <f t="shared" si="8"/>
        <v>-0.52827358776181399</v>
      </c>
      <c r="X28" s="34">
        <f t="shared" si="9"/>
        <v>-0.7656138979524344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39.928851314281168</v>
      </c>
      <c r="D29" s="22">
        <v>20.47522807452885</v>
      </c>
      <c r="E29" s="22">
        <v>4.8947368421052655</v>
      </c>
      <c r="F29" s="22">
        <v>13.389473684210531</v>
      </c>
      <c r="G29" s="22">
        <f t="shared" si="15"/>
        <v>1.1694127134365211</v>
      </c>
      <c r="H29" s="22">
        <f t="shared" si="1"/>
        <v>-2.0399624253922823</v>
      </c>
      <c r="I29" s="22">
        <f t="shared" si="13"/>
        <v>-944.19132393650113</v>
      </c>
      <c r="J29" s="22">
        <f t="shared" si="2"/>
        <v>-0.87054971195576059</v>
      </c>
      <c r="K29" s="38">
        <f t="shared" si="3"/>
        <v>-402.93167896265851</v>
      </c>
      <c r="L29" s="38">
        <v>1.2300000190734863</v>
      </c>
      <c r="M29" s="38">
        <f t="shared" si="10"/>
        <v>30432.547118609786</v>
      </c>
      <c r="N29" s="22">
        <v>2</v>
      </c>
      <c r="O29" s="22">
        <f t="shared" si="11"/>
        <v>3.2546000194549563</v>
      </c>
      <c r="P29" s="22">
        <f t="shared" si="12"/>
        <v>46284.740943448225</v>
      </c>
      <c r="Q29" s="38">
        <v>3</v>
      </c>
      <c r="R29" s="22">
        <f t="shared" si="16"/>
        <v>541.25964497384234</v>
      </c>
      <c r="S29" s="22">
        <f t="shared" si="17"/>
        <v>18986.179489731247</v>
      </c>
      <c r="T29" s="43">
        <f t="shared" si="4"/>
        <v>41.020386206609658</v>
      </c>
      <c r="U29" s="38">
        <f t="shared" si="6"/>
        <v>-8.9654982131725736E-2</v>
      </c>
      <c r="V29" s="22">
        <f t="shared" si="7"/>
        <v>1.1694127134365209</v>
      </c>
      <c r="W29" s="22">
        <f t="shared" si="8"/>
        <v>-0.47945921994389934</v>
      </c>
      <c r="X29" s="34">
        <f t="shared" si="9"/>
        <v>-0.77960847562434721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40.142503447244522</v>
      </c>
      <c r="D30" s="22">
        <v>20.47522807452885</v>
      </c>
      <c r="E30" s="22">
        <v>4.9578947368421078</v>
      </c>
      <c r="F30" s="22">
        <v>13.515789473684215</v>
      </c>
      <c r="G30" s="22">
        <f t="shared" si="15"/>
        <v>1.1935911621893465</v>
      </c>
      <c r="H30" s="22">
        <f t="shared" si="1"/>
        <v>-2.1147256694667504</v>
      </c>
      <c r="I30" s="22">
        <f t="shared" si="13"/>
        <v>-1009.1536131616014</v>
      </c>
      <c r="J30" s="22">
        <f t="shared" si="2"/>
        <v>-0.92113450727740087</v>
      </c>
      <c r="K30" s="38">
        <f t="shared" si="3"/>
        <v>-439.56822846966247</v>
      </c>
      <c r="L30" s="38">
        <v>1.0800000429153442</v>
      </c>
      <c r="M30" s="38">
        <f t="shared" si="10"/>
        <v>30761.218640551004</v>
      </c>
      <c r="N30" s="22">
        <v>2</v>
      </c>
      <c r="O30" s="22">
        <f t="shared" si="11"/>
        <v>3.1016000437736513</v>
      </c>
      <c r="P30" s="22">
        <f t="shared" si="12"/>
        <v>47720.308488810733</v>
      </c>
      <c r="Q30" s="38">
        <v>3</v>
      </c>
      <c r="R30" s="22">
        <f t="shared" si="16"/>
        <v>569.58538469193741</v>
      </c>
      <c r="S30" s="22">
        <f t="shared" si="17"/>
        <v>19995.333102892848</v>
      </c>
      <c r="T30" s="43">
        <f t="shared" si="4"/>
        <v>41.901097742444968</v>
      </c>
      <c r="U30" s="38">
        <f t="shared" si="6"/>
        <v>-3.1829114732841113E-2</v>
      </c>
      <c r="V30" s="22">
        <f t="shared" si="7"/>
        <v>1.1935911621893467</v>
      </c>
      <c r="W30" s="22">
        <f t="shared" si="8"/>
        <v>-0.42969283546262338</v>
      </c>
      <c r="X30" s="34">
        <f t="shared" si="9"/>
        <v>-0.79572744145956442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40.357603645557482</v>
      </c>
      <c r="D31" s="22">
        <v>20.47522807452885</v>
      </c>
      <c r="E31" s="22">
        <v>5.0210526315789501</v>
      </c>
      <c r="F31" s="22">
        <v>13.6421052631579</v>
      </c>
      <c r="G31" s="22">
        <f t="shared" si="15"/>
        <v>1.2192176762917866</v>
      </c>
      <c r="H31" s="22">
        <f t="shared" si="1"/>
        <v>-2.1909369788908251</v>
      </c>
      <c r="I31" s="22">
        <f t="shared" si="13"/>
        <v>-1077.9497923687429</v>
      </c>
      <c r="J31" s="22">
        <f t="shared" si="2"/>
        <v>-0.97171930259904116</v>
      </c>
      <c r="K31" s="38">
        <f t="shared" si="3"/>
        <v>-478.08979928195896</v>
      </c>
      <c r="L31" s="38">
        <v>1.0800000429153442</v>
      </c>
      <c r="M31" s="38">
        <f t="shared" si="10"/>
        <v>31093.439815070236</v>
      </c>
      <c r="N31" s="22">
        <v>2</v>
      </c>
      <c r="O31" s="22">
        <f t="shared" si="11"/>
        <v>3.1016000437736513</v>
      </c>
      <c r="P31" s="22">
        <f t="shared" si="12"/>
        <v>49200.401597788608</v>
      </c>
      <c r="Q31" s="38">
        <v>3</v>
      </c>
      <c r="R31" s="22">
        <f t="shared" si="16"/>
        <v>599.85999308678538</v>
      </c>
      <c r="S31" s="22">
        <f t="shared" si="17"/>
        <v>21073.282895261589</v>
      </c>
      <c r="T31" s="43">
        <f t="shared" si="4"/>
        <v>42.831526188617048</v>
      </c>
      <c r="U31" s="38">
        <f t="shared" si="6"/>
        <v>-3.2512488808829842E-2</v>
      </c>
      <c r="V31" s="22">
        <f t="shared" si="7"/>
        <v>1.219217676291787</v>
      </c>
      <c r="W31" s="22">
        <f t="shared" si="8"/>
        <v>-0.43891838090609214</v>
      </c>
      <c r="X31" s="34">
        <f t="shared" si="9"/>
        <v>-0.81281178419452471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40.574027197088341</v>
      </c>
      <c r="D32" s="22">
        <v>20.47522807452885</v>
      </c>
      <c r="E32" s="22">
        <v>5.0842105263157924</v>
      </c>
      <c r="F32" s="22">
        <v>13.768421052631584</v>
      </c>
      <c r="G32" s="22">
        <f t="shared" si="15"/>
        <v>1.2461675436121173</v>
      </c>
      <c r="H32" s="22">
        <f t="shared" si="1"/>
        <v>-2.2684716415327983</v>
      </c>
      <c r="I32" s="22">
        <f t="shared" si="13"/>
        <v>-1150.8278695014378</v>
      </c>
      <c r="J32" s="22">
        <f t="shared" si="2"/>
        <v>-1.0223040979206814</v>
      </c>
      <c r="K32" s="38">
        <f t="shared" si="3"/>
        <v>-518.62938264359025</v>
      </c>
      <c r="L32" s="38">
        <v>1.0900000333786011</v>
      </c>
      <c r="M32" s="38">
        <f t="shared" si="10"/>
        <v>31432.358319433057</v>
      </c>
      <c r="N32" s="22">
        <v>2</v>
      </c>
      <c r="O32" s="22">
        <f t="shared" si="11"/>
        <v>3.1118000340461731</v>
      </c>
      <c r="P32" s="22">
        <f t="shared" si="12"/>
        <v>50731.41971145945</v>
      </c>
      <c r="Q32" s="38">
        <v>3</v>
      </c>
      <c r="R32" s="22">
        <f t="shared" si="16"/>
        <v>632.19848685784768</v>
      </c>
      <c r="S32" s="22">
        <f t="shared" si="17"/>
        <v>22224.110764763027</v>
      </c>
      <c r="T32" s="43">
        <f t="shared" si="4"/>
        <v>43.807389761936705</v>
      </c>
      <c r="U32" s="38">
        <f t="shared" si="6"/>
        <v>-3.7385040173473216E-2</v>
      </c>
      <c r="V32" s="22">
        <f t="shared" si="7"/>
        <v>1.2461675436121173</v>
      </c>
      <c r="W32" s="22">
        <f t="shared" si="8"/>
        <v>-0.45277422137751239</v>
      </c>
      <c r="X32" s="34">
        <f t="shared" si="9"/>
        <v>-0.83077836240807823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40.791137233248449</v>
      </c>
      <c r="D33" s="22">
        <v>20.47522807452885</v>
      </c>
      <c r="E33" s="22">
        <v>5.1473684210526347</v>
      </c>
      <c r="F33" s="22">
        <v>13.894736842105269</v>
      </c>
      <c r="G33" s="22">
        <f t="shared" si="15"/>
        <v>1.2738038955617008</v>
      </c>
      <c r="H33" s="22">
        <f t="shared" si="1"/>
        <v>-2.3466927888040203</v>
      </c>
      <c r="I33" s="22">
        <f t="shared" si="13"/>
        <v>-1228.2854680606915</v>
      </c>
      <c r="J33" s="22">
        <f t="shared" si="2"/>
        <v>-1.0728888932423217</v>
      </c>
      <c r="K33" s="38">
        <f t="shared" si="3"/>
        <v>-561.56214511780183</v>
      </c>
      <c r="L33" s="38">
        <v>1.1499999761581421</v>
      </c>
      <c r="M33" s="38">
        <f t="shared" si="10"/>
        <v>31793.830432612478</v>
      </c>
      <c r="N33" s="22">
        <v>2</v>
      </c>
      <c r="O33" s="22">
        <f t="shared" si="11"/>
        <v>3.172999975681305</v>
      </c>
      <c r="P33" s="22">
        <f t="shared" si="12"/>
        <v>52341.127646566842</v>
      </c>
      <c r="Q33" s="38">
        <v>3</v>
      </c>
      <c r="R33" s="22">
        <f t="shared" si="16"/>
        <v>666.72332294289083</v>
      </c>
      <c r="S33" s="22">
        <f t="shared" si="17"/>
        <v>23452.396232823718</v>
      </c>
      <c r="T33" s="43">
        <f t="shared" si="4"/>
        <v>44.806822640860709</v>
      </c>
      <c r="U33" s="38">
        <f t="shared" si="6"/>
        <v>-6.3690184654801252E-2</v>
      </c>
      <c r="V33" s="22">
        <f t="shared" si="7"/>
        <v>1.2738038955617008</v>
      </c>
      <c r="W33" s="22">
        <f t="shared" si="8"/>
        <v>-0.48829148317536819</v>
      </c>
      <c r="X33" s="34">
        <f t="shared" si="9"/>
        <v>-0.84920259704113388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41.008256483535945</v>
      </c>
      <c r="D34" s="22">
        <v>20.47522807452885</v>
      </c>
      <c r="E34" s="22">
        <v>5.210526315789477</v>
      </c>
      <c r="F34" s="22">
        <v>14.021052631578954</v>
      </c>
      <c r="G34" s="22">
        <f t="shared" si="15"/>
        <v>1.301449461638666</v>
      </c>
      <c r="H34" s="22">
        <f t="shared" si="1"/>
        <v>-2.4249231502026305</v>
      </c>
      <c r="I34" s="22">
        <f t="shared" si="13"/>
        <v>-1310.9289349067778</v>
      </c>
      <c r="J34" s="22">
        <f t="shared" si="2"/>
        <v>-1.123473688563962</v>
      </c>
      <c r="K34" s="38">
        <f t="shared" si="3"/>
        <v>-607.35704792206491</v>
      </c>
      <c r="L34" s="38">
        <v>1.2599999904632568</v>
      </c>
      <c r="M34" s="38">
        <f t="shared" si="10"/>
        <v>32194.4326930313</v>
      </c>
      <c r="N34" s="22">
        <v>2</v>
      </c>
      <c r="O34" s="22">
        <f t="shared" si="11"/>
        <v>3.2851999902725222</v>
      </c>
      <c r="P34" s="22">
        <f t="shared" si="12"/>
        <v>54060.638366920386</v>
      </c>
      <c r="Q34" s="38">
        <v>3</v>
      </c>
      <c r="R34" s="22">
        <f t="shared" si="16"/>
        <v>703.57188698471145</v>
      </c>
      <c r="S34" s="22">
        <f t="shared" si="17"/>
        <v>24763.325167730494</v>
      </c>
      <c r="T34" s="43">
        <f t="shared" si="4"/>
        <v>45.806571871491499</v>
      </c>
      <c r="U34" s="38">
        <f t="shared" si="6"/>
        <v>-0.11279228253815465</v>
      </c>
      <c r="V34" s="22">
        <f t="shared" si="7"/>
        <v>1.301449461638666</v>
      </c>
      <c r="W34" s="22">
        <f t="shared" si="8"/>
        <v>-0.54660876975104333</v>
      </c>
      <c r="X34" s="34">
        <f t="shared" si="9"/>
        <v>-0.86763297442577736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41.225193819079564</v>
      </c>
      <c r="D35" s="22">
        <v>20.47522807452885</v>
      </c>
      <c r="E35" s="22">
        <v>5.2736842105263193</v>
      </c>
      <c r="F35" s="22">
        <v>14.147368421052638</v>
      </c>
      <c r="G35" s="22">
        <f t="shared" si="15"/>
        <v>1.3289131129717542</v>
      </c>
      <c r="H35" s="22">
        <f t="shared" si="1"/>
        <v>-2.502971596857364</v>
      </c>
      <c r="I35" s="22">
        <f t="shared" si="13"/>
        <v>-1399.2314230378875</v>
      </c>
      <c r="J35" s="22">
        <f t="shared" si="2"/>
        <v>-1.1740584838856094</v>
      </c>
      <c r="K35" s="38">
        <f t="shared" si="3"/>
        <v>-656.33166800597235</v>
      </c>
      <c r="L35" s="38">
        <v>1.3799999952316284</v>
      </c>
      <c r="M35" s="38">
        <f t="shared" si="10"/>
        <v>32638.715862659981</v>
      </c>
      <c r="N35" s="22">
        <v>2</v>
      </c>
      <c r="O35" s="22">
        <f t="shared" si="11"/>
        <v>3.4075999951362608</v>
      </c>
      <c r="P35" s="22">
        <f t="shared" si="12"/>
        <v>55902.808677282199</v>
      </c>
      <c r="Q35" s="38">
        <v>3</v>
      </c>
      <c r="R35" s="22">
        <f t="shared" si="16"/>
        <v>742.89975503191476</v>
      </c>
      <c r="S35" s="22">
        <f t="shared" si="17"/>
        <v>26162.556590768381</v>
      </c>
      <c r="T35" s="43">
        <f t="shared" si="4"/>
        <v>46.800075362582504</v>
      </c>
      <c r="U35" s="38">
        <f t="shared" si="6"/>
        <v>-0.16832899219750486</v>
      </c>
      <c r="V35" s="22">
        <f t="shared" si="7"/>
        <v>1.3289131129717544</v>
      </c>
      <c r="W35" s="22">
        <f t="shared" si="8"/>
        <v>-0.6113000298547564</v>
      </c>
      <c r="X35" s="34">
        <f t="shared" si="9"/>
        <v>-0.88594207531450286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41.441618067466138</v>
      </c>
      <c r="D36" s="22">
        <v>20.47522807452885</v>
      </c>
      <c r="E36" s="22">
        <v>5.3368421052631616</v>
      </c>
      <c r="F36" s="22">
        <v>14.273684210526323</v>
      </c>
      <c r="G36" s="22">
        <f t="shared" si="15"/>
        <v>1.3558636771478021</v>
      </c>
      <c r="H36" s="22">
        <f t="shared" si="1"/>
        <v>-2.5805069563550518</v>
      </c>
      <c r="I36" s="22">
        <f t="shared" si="13"/>
        <v>-1493.7930800063239</v>
      </c>
      <c r="J36" s="22">
        <f t="shared" si="2"/>
        <v>-1.2246432792072497</v>
      </c>
      <c r="K36" s="38">
        <f t="shared" si="3"/>
        <v>-708.91638228327258</v>
      </c>
      <c r="L36" s="38">
        <v>1.5199999809265137</v>
      </c>
      <c r="M36" s="38">
        <f t="shared" si="10"/>
        <v>33134.82433754707</v>
      </c>
      <c r="N36" s="22">
        <v>2</v>
      </c>
      <c r="O36" s="22">
        <f t="shared" si="11"/>
        <v>3.5503999805450439</v>
      </c>
      <c r="P36" s="22">
        <f t="shared" si="12"/>
        <v>57887.581985684563</v>
      </c>
      <c r="Q36" s="38">
        <v>3</v>
      </c>
      <c r="R36" s="22">
        <f t="shared" si="16"/>
        <v>784.87669772305139</v>
      </c>
      <c r="S36" s="22">
        <f t="shared" si="17"/>
        <v>27656.349670774704</v>
      </c>
      <c r="T36" s="43">
        <f t="shared" si="4"/>
        <v>47.775962861281791</v>
      </c>
      <c r="U36" s="38">
        <f t="shared" si="6"/>
        <v>-0.23501636208526988</v>
      </c>
      <c r="V36" s="22">
        <f t="shared" si="7"/>
        <v>1.3558636771478023</v>
      </c>
      <c r="W36" s="22">
        <f t="shared" si="8"/>
        <v>-0.68697092113453739</v>
      </c>
      <c r="X36" s="34">
        <f t="shared" si="9"/>
        <v>-0.9039091180985348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41.658683206504179</v>
      </c>
      <c r="D37" s="23">
        <v>20.47522807452885</v>
      </c>
      <c r="E37" s="23">
        <v>5.3999999999999995</v>
      </c>
      <c r="F37" s="23">
        <v>14.4</v>
      </c>
      <c r="G37" s="23">
        <f t="shared" si="15"/>
        <v>1.3834551319753297</v>
      </c>
      <c r="H37" s="23">
        <f t="shared" si="1"/>
        <v>-2.6586832065042074</v>
      </c>
      <c r="I37" s="23">
        <f t="shared" si="13"/>
        <v>-1594.4746755446217</v>
      </c>
      <c r="J37" s="23">
        <f t="shared" si="2"/>
        <v>-1.2752280745288758</v>
      </c>
      <c r="K37" s="39">
        <f t="shared" si="3"/>
        <v>-764.78418542137956</v>
      </c>
      <c r="L37" s="39">
        <v>1.5700000524520874</v>
      </c>
      <c r="M37" s="39">
        <f t="shared" si="10"/>
        <v>33655.041097026464</v>
      </c>
      <c r="N37" s="23">
        <v>2</v>
      </c>
      <c r="O37" s="23">
        <f t="shared" si="11"/>
        <v>3.6014000535011292</v>
      </c>
      <c r="P37" s="23">
        <f t="shared" si="12"/>
        <v>59972.34539428752</v>
      </c>
      <c r="Q37" s="39">
        <v>3</v>
      </c>
      <c r="R37" s="23">
        <f t="shared" si="16"/>
        <v>829.69049012324103</v>
      </c>
      <c r="S37" s="23">
        <f t="shared" si="17"/>
        <v>29250.824346319325</v>
      </c>
      <c r="T37" s="44">
        <f t="shared" si="4"/>
        <v>48.773854272348537</v>
      </c>
      <c r="U37" s="39">
        <f t="shared" si="6"/>
        <v>-0.26285649926368237</v>
      </c>
      <c r="V37" s="23">
        <f t="shared" si="7"/>
        <v>1.3834551319753301</v>
      </c>
      <c r="W37" s="23">
        <f t="shared" si="8"/>
        <v>-0.72400820992212589</v>
      </c>
      <c r="X37" s="35">
        <f t="shared" si="9"/>
        <v>-0.92230342131688658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B6" sqref="B6"/>
    </sheetView>
  </sheetViews>
  <sheetFormatPr defaultRowHeight="15" x14ac:dyDescent="0.25"/>
  <cols>
    <col min="1" max="16384" width="9.140625" style="46"/>
  </cols>
  <sheetData>
    <row r="1" spans="1:24" s="2" customFormat="1" x14ac:dyDescent="0.25">
      <c r="A1" s="9" t="s">
        <v>100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/>
      <c r="U1" s="6"/>
      <c r="V1" s="7"/>
      <c r="W1" s="6"/>
      <c r="X1" s="27"/>
    </row>
    <row r="2" spans="1:24" s="2" customFormat="1" x14ac:dyDescent="0.25">
      <c r="A2" s="9" t="s">
        <v>101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/>
      <c r="U2" s="6"/>
      <c r="V2" s="7"/>
      <c r="W2" s="6"/>
      <c r="X2" s="27"/>
    </row>
    <row r="3" spans="1:24" s="2" customFormat="1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s="2" customFormat="1" ht="12" x14ac:dyDescent="0.2">
      <c r="A4" s="47" t="s">
        <v>34</v>
      </c>
      <c r="B4" s="49" t="s">
        <v>106</v>
      </c>
      <c r="C4" s="50" t="s">
        <v>107</v>
      </c>
      <c r="D4" s="50" t="s">
        <v>108</v>
      </c>
      <c r="E4" s="51" t="s">
        <v>109</v>
      </c>
    </row>
    <row r="5" spans="1:24" s="2" customFormat="1" ht="12" x14ac:dyDescent="0.2">
      <c r="A5" s="48" t="s">
        <v>0</v>
      </c>
      <c r="B5" s="49" t="s">
        <v>102</v>
      </c>
      <c r="C5" s="50" t="s">
        <v>103</v>
      </c>
      <c r="D5" s="50" t="s">
        <v>104</v>
      </c>
      <c r="E5" s="51" t="s">
        <v>105</v>
      </c>
    </row>
    <row r="6" spans="1:24" s="2" customFormat="1" ht="12" x14ac:dyDescent="0.2">
      <c r="A6" s="11" t="s">
        <v>2</v>
      </c>
      <c r="B6" s="52">
        <f>'Annex 2 Table 2 (S1)'!T6</f>
        <v>10.012364155818185</v>
      </c>
      <c r="C6" s="18">
        <f>'Annex 2 Table 3 (S2)'!T6</f>
        <v>10.012364155818185</v>
      </c>
      <c r="D6" s="18">
        <f>'Annex 2 Table 4 (S3)'!T6</f>
        <v>10.012364155818185</v>
      </c>
      <c r="E6" s="32">
        <f>'Annex 2 Table 5 (S4)'!T6</f>
        <v>10.012364155818185</v>
      </c>
    </row>
    <row r="7" spans="1:24" s="2" customFormat="1" ht="12" x14ac:dyDescent="0.2">
      <c r="A7" s="11" t="s">
        <v>3</v>
      </c>
      <c r="B7" s="52">
        <f>'Annex 2 Table 2 (S1)'!T7</f>
        <v>8.5074313652351385</v>
      </c>
      <c r="C7" s="18">
        <f>'Annex 2 Table 3 (S2)'!T7</f>
        <v>8.5074313652351385</v>
      </c>
      <c r="D7" s="18">
        <f>'Annex 2 Table 4 (S3)'!T7</f>
        <v>8.5074313652351385</v>
      </c>
      <c r="E7" s="32">
        <f>'Annex 2 Table 5 (S4)'!T7</f>
        <v>8.5074313652351385</v>
      </c>
    </row>
    <row r="8" spans="1:24" s="2" customFormat="1" ht="12" x14ac:dyDescent="0.2">
      <c r="A8" s="11" t="s">
        <v>4</v>
      </c>
      <c r="B8" s="52">
        <f>'Annex 2 Table 2 (S1)'!T8</f>
        <v>18.523085174119508</v>
      </c>
      <c r="C8" s="18">
        <f>'Annex 2 Table 3 (S2)'!T8</f>
        <v>18.523085174119508</v>
      </c>
      <c r="D8" s="18">
        <f>'Annex 2 Table 4 (S3)'!T8</f>
        <v>18.523085174119508</v>
      </c>
      <c r="E8" s="32">
        <f>'Annex 2 Table 5 (S4)'!T8</f>
        <v>18.523085174119508</v>
      </c>
    </row>
    <row r="9" spans="1:24" s="2" customFormat="1" ht="12" x14ac:dyDescent="0.2">
      <c r="A9" s="11" t="s">
        <v>5</v>
      </c>
      <c r="B9" s="52">
        <f>'Annex 2 Table 2 (S1)'!T9</f>
        <v>36.250850060868686</v>
      </c>
      <c r="C9" s="18">
        <f>'Annex 2 Table 3 (S2)'!T9</f>
        <v>36.250850060868686</v>
      </c>
      <c r="D9" s="18">
        <f>'Annex 2 Table 4 (S3)'!T9</f>
        <v>36.250850060868686</v>
      </c>
      <c r="E9" s="32">
        <f>'Annex 2 Table 5 (S4)'!T9</f>
        <v>36.250850060868686</v>
      </c>
    </row>
    <row r="10" spans="1:24" s="2" customFormat="1" ht="12" x14ac:dyDescent="0.2">
      <c r="A10" s="11" t="s">
        <v>6</v>
      </c>
      <c r="B10" s="52">
        <f>'Annex 2 Table 2 (S1)'!T10</f>
        <v>46.992172598313033</v>
      </c>
      <c r="C10" s="18">
        <f>'Annex 2 Table 3 (S2)'!T10</f>
        <v>46.992172598313033</v>
      </c>
      <c r="D10" s="18">
        <f>'Annex 2 Table 4 (S3)'!T10</f>
        <v>46.992172598313033</v>
      </c>
      <c r="E10" s="32">
        <f>'Annex 2 Table 5 (S4)'!T10</f>
        <v>46.992172598313033</v>
      </c>
    </row>
    <row r="11" spans="1:24" s="2" customFormat="1" ht="12" x14ac:dyDescent="0.2">
      <c r="A11" s="11" t="s">
        <v>7</v>
      </c>
      <c r="B11" s="52">
        <f>'Annex 2 Table 2 (S1)'!T11</f>
        <v>42.890225620052369</v>
      </c>
      <c r="C11" s="18">
        <f>'Annex 2 Table 3 (S2)'!T11</f>
        <v>42.890225620052369</v>
      </c>
      <c r="D11" s="18">
        <f>'Annex 2 Table 4 (S3)'!T11</f>
        <v>42.890225620052369</v>
      </c>
      <c r="E11" s="32">
        <f>'Annex 2 Table 5 (S4)'!T11</f>
        <v>42.890225620052369</v>
      </c>
    </row>
    <row r="12" spans="1:24" s="2" customFormat="1" ht="12" x14ac:dyDescent="0.2">
      <c r="A12" s="11" t="s">
        <v>8</v>
      </c>
      <c r="B12" s="52">
        <f>'Annex 2 Table 2 (S1)'!T12</f>
        <v>41.515857929133624</v>
      </c>
      <c r="C12" s="18">
        <f>'Annex 2 Table 3 (S2)'!T12</f>
        <v>41.515857929133624</v>
      </c>
      <c r="D12" s="18">
        <f>'Annex 2 Table 4 (S3)'!T12</f>
        <v>41.515857929133624</v>
      </c>
      <c r="E12" s="32">
        <f>'Annex 2 Table 5 (S4)'!T12</f>
        <v>41.515857929133624</v>
      </c>
    </row>
    <row r="13" spans="1:24" s="2" customFormat="1" ht="12" x14ac:dyDescent="0.2">
      <c r="A13" s="11" t="s">
        <v>9</v>
      </c>
      <c r="B13" s="52">
        <f>'Annex 2 Table 2 (S1)'!T13</f>
        <v>39.026602935386144</v>
      </c>
      <c r="C13" s="18">
        <f>'Annex 2 Table 3 (S2)'!T13</f>
        <v>39.026602935386144</v>
      </c>
      <c r="D13" s="18">
        <f>'Annex 2 Table 4 (S3)'!T13</f>
        <v>39.026602935386144</v>
      </c>
      <c r="E13" s="32">
        <f>'Annex 2 Table 5 (S4)'!T13</f>
        <v>39.026602935386144</v>
      </c>
    </row>
    <row r="14" spans="1:24" s="2" customFormat="1" ht="12" x14ac:dyDescent="0.2">
      <c r="A14" s="11" t="s">
        <v>10</v>
      </c>
      <c r="B14" s="52">
        <f>'Annex 2 Table 2 (S1)'!T14</f>
        <v>40.878663818110624</v>
      </c>
      <c r="C14" s="18">
        <f>'Annex 2 Table 3 (S2)'!T14</f>
        <v>40.878663818110624</v>
      </c>
      <c r="D14" s="18">
        <f>'Annex 2 Table 4 (S3)'!T14</f>
        <v>40.878663818110624</v>
      </c>
      <c r="E14" s="32">
        <f>'Annex 2 Table 5 (S4)'!T14</f>
        <v>40.878663818110624</v>
      </c>
    </row>
    <row r="15" spans="1:24" s="2" customFormat="1" ht="12" x14ac:dyDescent="0.2">
      <c r="A15" s="11" t="s">
        <v>11</v>
      </c>
      <c r="B15" s="52">
        <f>'Annex 2 Table 2 (S1)'!T15</f>
        <v>36.517981642438372</v>
      </c>
      <c r="C15" s="18">
        <f>'Annex 2 Table 3 (S2)'!T15</f>
        <v>36.517981642438372</v>
      </c>
      <c r="D15" s="18">
        <f>'Annex 2 Table 4 (S3)'!T15</f>
        <v>36.517981642438372</v>
      </c>
      <c r="E15" s="32">
        <f>'Annex 2 Table 5 (S4)'!T15</f>
        <v>36.517981642438372</v>
      </c>
    </row>
    <row r="16" spans="1:24" s="2" customFormat="1" ht="12" x14ac:dyDescent="0.2">
      <c r="A16" s="12" t="s">
        <v>12</v>
      </c>
      <c r="B16" s="53">
        <f>'Annex 2 Table 2 (S1)'!T16</f>
        <v>40.118964080811999</v>
      </c>
      <c r="C16" s="19">
        <f>'Annex 2 Table 3 (S2)'!T16</f>
        <v>40.118964080811999</v>
      </c>
      <c r="D16" s="19">
        <f>'Annex 2 Table 4 (S3)'!T16</f>
        <v>40.118964080811999</v>
      </c>
      <c r="E16" s="33">
        <f>'Annex 2 Table 5 (S4)'!T16</f>
        <v>40.118964080811999</v>
      </c>
    </row>
    <row r="17" spans="1:5" s="2" customFormat="1" ht="12" x14ac:dyDescent="0.2">
      <c r="A17" s="10" t="s">
        <v>13</v>
      </c>
      <c r="B17" s="52">
        <f>'Annex 2 Table 2 (S1)'!T17</f>
        <v>38.715860182044878</v>
      </c>
      <c r="C17" s="18">
        <f>'Annex 2 Table 3 (S2)'!T17</f>
        <v>38.715860182044878</v>
      </c>
      <c r="D17" s="18">
        <f>'Annex 2 Table 4 (S3)'!T17</f>
        <v>38.715860182044878</v>
      </c>
      <c r="E17" s="32">
        <f>'Annex 2 Table 5 (S4)'!T17</f>
        <v>38.715860182044878</v>
      </c>
    </row>
    <row r="18" spans="1:5" s="2" customFormat="1" ht="12" x14ac:dyDescent="0.2">
      <c r="A18" s="11" t="s">
        <v>14</v>
      </c>
      <c r="B18" s="52">
        <f>'Annex 2 Table 2 (S1)'!T18</f>
        <v>37.348874550653413</v>
      </c>
      <c r="C18" s="18">
        <f>'Annex 2 Table 3 (S2)'!T18</f>
        <v>37.348874550653413</v>
      </c>
      <c r="D18" s="18">
        <f>'Annex 2 Table 4 (S3)'!T18</f>
        <v>37.348874550653413</v>
      </c>
      <c r="E18" s="32">
        <f>'Annex 2 Table 5 (S4)'!T18</f>
        <v>37.348874550653413</v>
      </c>
    </row>
    <row r="19" spans="1:5" s="2" customFormat="1" ht="12" x14ac:dyDescent="0.2">
      <c r="A19" s="11" t="s">
        <v>15</v>
      </c>
      <c r="B19" s="52">
        <f>'Annex 2 Table 2 (S1)'!T19</f>
        <v>38.587773836661107</v>
      </c>
      <c r="C19" s="18">
        <f>'Annex 2 Table 3 (S2)'!T19</f>
        <v>38.587773836661107</v>
      </c>
      <c r="D19" s="18">
        <f>'Annex 2 Table 4 (S3)'!T19</f>
        <v>38.587773836661107</v>
      </c>
      <c r="E19" s="32">
        <f>'Annex 2 Table 5 (S4)'!T19</f>
        <v>38.587773836661107</v>
      </c>
    </row>
    <row r="20" spans="1:5" s="2" customFormat="1" ht="12" x14ac:dyDescent="0.2">
      <c r="A20" s="11" t="s">
        <v>16</v>
      </c>
      <c r="B20" s="52">
        <f>'Annex 2 Table 2 (S1)'!T20</f>
        <v>39.400311676266369</v>
      </c>
      <c r="C20" s="18">
        <f>'Annex 2 Table 3 (S2)'!T20</f>
        <v>39.400311676266369</v>
      </c>
      <c r="D20" s="18">
        <f>'Annex 2 Table 4 (S3)'!T20</f>
        <v>39.400311676266369</v>
      </c>
      <c r="E20" s="32">
        <f>'Annex 2 Table 5 (S4)'!T20</f>
        <v>39.400311676266369</v>
      </c>
    </row>
    <row r="21" spans="1:5" s="2" customFormat="1" ht="12" x14ac:dyDescent="0.2">
      <c r="A21" s="11" t="s">
        <v>17</v>
      </c>
      <c r="B21" s="52">
        <f>'Annex 2 Table 2 (S1)'!T21</f>
        <v>38.650678184274078</v>
      </c>
      <c r="C21" s="18">
        <f>'Annex 2 Table 3 (S2)'!T21</f>
        <v>38.594801265550679</v>
      </c>
      <c r="D21" s="18">
        <f>'Annex 2 Table 4 (S3)'!T21</f>
        <v>39.025836079010915</v>
      </c>
      <c r="E21" s="32">
        <f>'Annex 2 Table 5 (S4)'!T21</f>
        <v>38.969959160287523</v>
      </c>
    </row>
    <row r="22" spans="1:5" s="2" customFormat="1" ht="12" x14ac:dyDescent="0.2">
      <c r="A22" s="11" t="s">
        <v>18</v>
      </c>
      <c r="B22" s="52">
        <f>'Annex 2 Table 2 (S1)'!T22</f>
        <v>37.831310526287197</v>
      </c>
      <c r="C22" s="18">
        <f>'Annex 2 Table 3 (S2)'!T22</f>
        <v>37.840355061559791</v>
      </c>
      <c r="D22" s="18">
        <f>'Annex 2 Table 4 (S3)'!T22</f>
        <v>38.698568173291193</v>
      </c>
      <c r="E22" s="32">
        <f>'Annex 2 Table 5 (S4)'!T22</f>
        <v>38.708232030082712</v>
      </c>
    </row>
    <row r="23" spans="1:5" s="2" customFormat="1" ht="12" x14ac:dyDescent="0.2">
      <c r="A23" s="11" t="s">
        <v>19</v>
      </c>
      <c r="B23" s="52">
        <f>'Annex 2 Table 2 (S1)'!T23</f>
        <v>37.016309204598073</v>
      </c>
      <c r="C23" s="18">
        <f>'Annex 2 Table 3 (S2)'!T23</f>
        <v>37.143587419232929</v>
      </c>
      <c r="D23" s="18">
        <f>'Annex 2 Table 4 (S3)'!T23</f>
        <v>38.49148135157958</v>
      </c>
      <c r="E23" s="32">
        <f>'Annex 2 Table 5 (S4)'!T23</f>
        <v>38.622082364167987</v>
      </c>
    </row>
    <row r="24" spans="1:5" s="2" customFormat="1" ht="12" x14ac:dyDescent="0.2">
      <c r="A24" s="11" t="s">
        <v>20</v>
      </c>
      <c r="B24" s="52">
        <f>'Annex 2 Table 2 (S1)'!T24</f>
        <v>36.132356279359712</v>
      </c>
      <c r="C24" s="18">
        <f>'Annex 2 Table 3 (S2)'!T24</f>
        <v>36.4716209036511</v>
      </c>
      <c r="D24" s="18">
        <f>'Annex 2 Table 4 (S3)'!T24</f>
        <v>38.327904924558169</v>
      </c>
      <c r="E24" s="32">
        <f>'Annex 2 Table 5 (S4)'!T24</f>
        <v>38.678965819123576</v>
      </c>
    </row>
    <row r="25" spans="1:5" s="2" customFormat="1" ht="12" x14ac:dyDescent="0.2">
      <c r="A25" s="11" t="s">
        <v>21</v>
      </c>
      <c r="B25" s="52">
        <f>'Annex 2 Table 2 (S1)'!T25</f>
        <v>35.184005923516018</v>
      </c>
      <c r="C25" s="18">
        <f>'Annex 2 Table 3 (S2)'!T25</f>
        <v>35.749851680788282</v>
      </c>
      <c r="D25" s="18">
        <f>'Annex 2 Table 4 (S3)'!T25</f>
        <v>38.209885126728494</v>
      </c>
      <c r="E25" s="32">
        <f>'Annex 2 Table 5 (S4)'!T25</f>
        <v>38.801419576555666</v>
      </c>
    </row>
    <row r="26" spans="1:5" s="2" customFormat="1" ht="12" x14ac:dyDescent="0.2">
      <c r="A26" s="11" t="s">
        <v>22</v>
      </c>
      <c r="B26" s="52">
        <f>'Annex 2 Table 2 (S1)'!T26</f>
        <v>34.183225643271562</v>
      </c>
      <c r="C26" s="18">
        <f>'Annex 2 Table 3 (S2)'!T26</f>
        <v>35.084142182520651</v>
      </c>
      <c r="D26" s="18">
        <f>'Annex 2 Table 4 (S3)'!T26</f>
        <v>38.147677489574797</v>
      </c>
      <c r="E26" s="32">
        <f>'Annex 2 Table 5 (S4)'!T26</f>
        <v>39.103346163942781</v>
      </c>
    </row>
    <row r="27" spans="1:5" s="2" customFormat="1" ht="12" x14ac:dyDescent="0.2">
      <c r="A27" s="11" t="s">
        <v>23</v>
      </c>
      <c r="B27" s="52">
        <f>'Annex 2 Table 2 (S1)'!T27</f>
        <v>33.130944315665147</v>
      </c>
      <c r="C27" s="18">
        <f>'Annex 2 Table 3 (S2)'!T27</f>
        <v>34.470028692371329</v>
      </c>
      <c r="D27" s="18">
        <f>'Annex 2 Table 4 (S3)'!T27</f>
        <v>38.140128405977372</v>
      </c>
      <c r="E27" s="32">
        <f>'Annex 2 Table 5 (S4)'!T27</f>
        <v>39.585147855091208</v>
      </c>
    </row>
    <row r="28" spans="1:5" s="2" customFormat="1" ht="12" x14ac:dyDescent="0.2">
      <c r="A28" s="11" t="s">
        <v>24</v>
      </c>
      <c r="B28" s="52">
        <f>'Annex 2 Table 2 (S1)'!T28</f>
        <v>32.028060380981699</v>
      </c>
      <c r="C28" s="18">
        <f>'Annex 2 Table 3 (S2)'!T28</f>
        <v>33.903597361721388</v>
      </c>
      <c r="D28" s="18">
        <f>'Annex 2 Table 4 (S3)'!T28</f>
        <v>38.186119976396036</v>
      </c>
      <c r="E28" s="32">
        <f>'Annex 2 Table 5 (S4)'!T28</f>
        <v>40.249080661184486</v>
      </c>
    </row>
    <row r="29" spans="1:5" s="2" customFormat="1" ht="12" x14ac:dyDescent="0.2">
      <c r="A29" s="11" t="s">
        <v>25</v>
      </c>
      <c r="B29" s="52">
        <f>'Annex 2 Table 2 (S1)'!T29</f>
        <v>30.875442727704328</v>
      </c>
      <c r="C29" s="18">
        <f>'Annex 2 Table 3 (S2)'!T29</f>
        <v>33.314970334575847</v>
      </c>
      <c r="D29" s="18">
        <f>'Annex 2 Table 4 (S3)'!T29</f>
        <v>38.28456895150574</v>
      </c>
      <c r="E29" s="32">
        <f>'Annex 2 Table 5 (S4)'!T29</f>
        <v>41.020386206609658</v>
      </c>
    </row>
    <row r="30" spans="1:5" s="2" customFormat="1" ht="12" x14ac:dyDescent="0.2">
      <c r="A30" s="11" t="s">
        <v>26</v>
      </c>
      <c r="B30" s="52">
        <f>'Annex 2 Table 2 (S1)'!T30</f>
        <v>29.67393154855505</v>
      </c>
      <c r="C30" s="18">
        <f>'Annex 2 Table 3 (S2)'!T30</f>
        <v>32.702643486812448</v>
      </c>
      <c r="D30" s="18">
        <f>'Annex 2 Table 4 (S3)'!T30</f>
        <v>38.434425709128945</v>
      </c>
      <c r="E30" s="32">
        <f>'Annex 2 Table 5 (S4)'!T30</f>
        <v>41.901097742444968</v>
      </c>
    </row>
    <row r="31" spans="1:5" s="2" customFormat="1" ht="12" x14ac:dyDescent="0.2">
      <c r="A31" s="11" t="s">
        <v>27</v>
      </c>
      <c r="B31" s="52">
        <f>'Annex 2 Table 2 (S1)'!T31</f>
        <v>28.424339168589913</v>
      </c>
      <c r="C31" s="18">
        <f>'Annex 2 Table 3 (S2)'!T31</f>
        <v>32.01645221180295</v>
      </c>
      <c r="D31" s="18">
        <f>'Annex 2 Table 4 (S3)'!T31</f>
        <v>38.634673264315744</v>
      </c>
      <c r="E31" s="32">
        <f>'Annex 2 Table 5 (S4)'!T31</f>
        <v>42.831526188617048</v>
      </c>
    </row>
    <row r="32" spans="1:5" s="2" customFormat="1" ht="12" x14ac:dyDescent="0.2">
      <c r="A32" s="11" t="s">
        <v>28</v>
      </c>
      <c r="B32" s="52">
        <f>'Annex 2 Table 2 (S1)'!T32</f>
        <v>27.127450846280261</v>
      </c>
      <c r="C32" s="18">
        <f>'Annex 2 Table 3 (S2)'!T32</f>
        <v>31.253305298666444</v>
      </c>
      <c r="D32" s="18">
        <f>'Annex 2 Table 4 (S3)'!T32</f>
        <v>38.884326311463425</v>
      </c>
      <c r="E32" s="32">
        <f>'Annex 2 Table 5 (S4)'!T32</f>
        <v>43.807389761936705</v>
      </c>
    </row>
    <row r="33" spans="1:5" s="2" customFormat="1" ht="12" x14ac:dyDescent="0.2">
      <c r="A33" s="11" t="s">
        <v>29</v>
      </c>
      <c r="B33" s="52">
        <f>'Annex 2 Table 2 (S1)'!T33</f>
        <v>25.784025548478734</v>
      </c>
      <c r="C33" s="18">
        <f>'Annex 2 Table 3 (S2)'!T33</f>
        <v>30.397999330594988</v>
      </c>
      <c r="D33" s="18">
        <f>'Annex 2 Table 4 (S3)'!T33</f>
        <v>39.182430297405638</v>
      </c>
      <c r="E33" s="32">
        <f>'Annex 2 Table 5 (S4)'!T33</f>
        <v>44.806822640860709</v>
      </c>
    </row>
    <row r="34" spans="1:5" s="2" customFormat="1" ht="12" x14ac:dyDescent="0.2">
      <c r="A34" s="11" t="s">
        <v>30</v>
      </c>
      <c r="B34" s="52">
        <f>'Annex 2 Table 2 (S1)'!T34</f>
        <v>24.394796700137544</v>
      </c>
      <c r="C34" s="18">
        <f>'Annex 2 Table 3 (S2)'!T34</f>
        <v>29.436693339933516</v>
      </c>
      <c r="D34" s="18">
        <f>'Annex 2 Table 4 (S3)'!T34</f>
        <v>39.528060524439404</v>
      </c>
      <c r="E34" s="32">
        <f>'Annex 2 Table 5 (S4)'!T34</f>
        <v>45.806571871491499</v>
      </c>
    </row>
    <row r="35" spans="1:5" s="2" customFormat="1" ht="12" x14ac:dyDescent="0.2">
      <c r="A35" s="11" t="s">
        <v>31</v>
      </c>
      <c r="B35" s="52">
        <f>'Annex 2 Table 2 (S1)'!T35</f>
        <v>22.960472909615838</v>
      </c>
      <c r="C35" s="18">
        <f>'Annex 2 Table 3 (S2)'!T35</f>
        <v>28.368826968661239</v>
      </c>
      <c r="D35" s="18">
        <f>'Annex 2 Table 4 (S3)'!T35</f>
        <v>39.920321282293656</v>
      </c>
      <c r="E35" s="32">
        <f>'Annex 2 Table 5 (S4)'!T35</f>
        <v>46.800075362582504</v>
      </c>
    </row>
    <row r="36" spans="1:5" s="2" customFormat="1" ht="12" x14ac:dyDescent="0.2">
      <c r="A36" s="11" t="s">
        <v>32</v>
      </c>
      <c r="B36" s="52">
        <f>'Annex 2 Table 2 (S1)'!T36</f>
        <v>21.481738670383667</v>
      </c>
      <c r="C36" s="18">
        <f>'Annex 2 Table 3 (S2)'!T36</f>
        <v>27.191734453573922</v>
      </c>
      <c r="D36" s="18">
        <f>'Annex 2 Table 4 (S3)'!T36</f>
        <v>40.35834500807853</v>
      </c>
      <c r="E36" s="32">
        <f>'Annex 2 Table 5 (S4)'!T36</f>
        <v>47.775962861281791</v>
      </c>
    </row>
    <row r="37" spans="1:5" s="2" customFormat="1" ht="12" x14ac:dyDescent="0.2">
      <c r="A37" s="12" t="s">
        <v>33</v>
      </c>
      <c r="B37" s="53">
        <f>'Annex 2 Table 2 (S1)'!T37</f>
        <v>19.959255039902036</v>
      </c>
      <c r="C37" s="19">
        <f>'Annex 2 Table 3 (S2)'!T37</f>
        <v>25.933116103761794</v>
      </c>
      <c r="D37" s="19">
        <f>'Annex 2 Table 4 (S3)'!T37</f>
        <v>40.841291473287598</v>
      </c>
      <c r="E37" s="33">
        <f>'Annex 2 Table 5 (S4)'!T37</f>
        <v>48.773854272348537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133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110</v>
      </c>
      <c r="U1" s="6"/>
      <c r="V1" s="7"/>
      <c r="W1" s="6"/>
    </row>
    <row r="2" spans="1:24" ht="15" x14ac:dyDescent="0.25">
      <c r="A2" s="9" t="s">
        <v>135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111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94</v>
      </c>
      <c r="F4" s="16" t="s">
        <v>95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122</v>
      </c>
      <c r="F5" s="14" t="s">
        <v>123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37.657698746332507</v>
      </c>
      <c r="D19" s="22">
        <v>20.47522807452885</v>
      </c>
      <c r="E19" s="22">
        <v>4.2290526315789476</v>
      </c>
      <c r="F19" s="22">
        <v>12.035368421052631</v>
      </c>
      <c r="G19" s="22">
        <v>0.91804961917207417</v>
      </c>
      <c r="H19" s="22">
        <f t="shared" si="1"/>
        <v>-1.1576987463325068</v>
      </c>
      <c r="I19" s="22">
        <f t="shared" ref="I19:I37" si="13">P19/100*H19</f>
        <v>-347.03864403105797</v>
      </c>
      <c r="J19" s="22">
        <f t="shared" si="2"/>
        <v>-0.2396491271604333</v>
      </c>
      <c r="K19" s="38">
        <f t="shared" si="3"/>
        <v>-71.838644031058251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37.737021857841356</v>
      </c>
      <c r="D20" s="22">
        <v>20.47522807452885</v>
      </c>
      <c r="E20" s="22">
        <v>4.2581052631578951</v>
      </c>
      <c r="F20" s="22">
        <v>12.070736842105262</v>
      </c>
      <c r="G20" s="22">
        <v>0.93295167804935197</v>
      </c>
      <c r="H20" s="22">
        <f t="shared" si="1"/>
        <v>-1.0981329689524699</v>
      </c>
      <c r="I20" s="22">
        <f t="shared" si="13"/>
        <v>-347.70126541473428</v>
      </c>
      <c r="J20" s="22">
        <f t="shared" si="2"/>
        <v>-0.16518129090312073</v>
      </c>
      <c r="K20" s="38">
        <f t="shared" si="3"/>
        <v>-52.301265414735305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37.450429302986194</v>
      </c>
      <c r="D21" s="22">
        <v>20.47522807452885</v>
      </c>
      <c r="E21" s="22">
        <v>4.2871578947368425</v>
      </c>
      <c r="F21" s="22">
        <v>12.106105263157893</v>
      </c>
      <c r="G21" s="22">
        <f>R21/P21*100</f>
        <v>0.58193807056261082</v>
      </c>
      <c r="H21" s="22">
        <f t="shared" si="1"/>
        <v>-0.67265152520841553</v>
      </c>
      <c r="I21" s="22">
        <f t="shared" si="13"/>
        <v>-224.1515395620759</v>
      </c>
      <c r="J21" s="22">
        <f t="shared" si="2"/>
        <v>-9.0713454645808156E-2</v>
      </c>
      <c r="K21" s="38">
        <f t="shared" si="3"/>
        <v>-30.228966642946745</v>
      </c>
      <c r="L21" s="38">
        <v>2.8</v>
      </c>
      <c r="M21" s="38">
        <f t="shared" si="10"/>
        <v>25576.815289405207</v>
      </c>
      <c r="N21" s="22">
        <v>2.3781174488617354</v>
      </c>
      <c r="O21" s="22">
        <f t="shared" si="11"/>
        <v>5.2447047374298643</v>
      </c>
      <c r="P21" s="22">
        <f t="shared" si="12"/>
        <v>33323.57560515817</v>
      </c>
      <c r="Q21" s="54">
        <v>1.5544521808624268</v>
      </c>
      <c r="R21" s="22">
        <f>Q21%*S20</f>
        <v>193.92257291913032</v>
      </c>
      <c r="S21" s="22">
        <f>S20-I21</f>
        <v>12699.451539562075</v>
      </c>
      <c r="T21" s="43">
        <f t="shared" si="4"/>
        <v>38.109510486012553</v>
      </c>
      <c r="U21" s="38">
        <f t="shared" si="6"/>
        <v>-1.3565864555925464</v>
      </c>
      <c r="V21" s="22">
        <f t="shared" si="7"/>
        <v>0.58193807056261082</v>
      </c>
      <c r="W21" s="22">
        <f t="shared" si="8"/>
        <v>-1.0482320509025158</v>
      </c>
      <c r="X21" s="34">
        <f t="shared" si="9"/>
        <v>-0.89029247525264132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37.501415797656257</v>
      </c>
      <c r="D22" s="22">
        <v>20.47522807452885</v>
      </c>
      <c r="E22" s="22">
        <v>4.3162105263157899</v>
      </c>
      <c r="F22" s="22">
        <v>12.141473684210524</v>
      </c>
      <c r="G22" s="22">
        <f t="shared" ref="G22:G37" si="15">R22/P22*100</f>
        <v>0.56850351260109189</v>
      </c>
      <c r="H22" s="22">
        <f t="shared" si="1"/>
        <v>-0.58474913098958581</v>
      </c>
      <c r="I22" s="22">
        <f t="shared" si="13"/>
        <v>-205.14015206222703</v>
      </c>
      <c r="J22" s="22">
        <f t="shared" si="2"/>
        <v>-1.6245618388495586E-2</v>
      </c>
      <c r="K22" s="38">
        <f t="shared" si="3"/>
        <v>-5.699245112038053</v>
      </c>
      <c r="L22" s="38">
        <v>2.8</v>
      </c>
      <c r="M22" s="38">
        <f t="shared" si="10"/>
        <v>26292.966117508553</v>
      </c>
      <c r="N22" s="22">
        <v>2.4085880866463016</v>
      </c>
      <c r="O22" s="22">
        <f t="shared" si="11"/>
        <v>5.2760285530723978</v>
      </c>
      <c r="P22" s="22">
        <f t="shared" si="12"/>
        <v>35081.736968990983</v>
      </c>
      <c r="Q22" s="54">
        <v>1.5704686641693115</v>
      </c>
      <c r="R22" s="22">
        <f t="shared" ref="R22:R37" si="16">Q22%*S21</f>
        <v>199.44090695018957</v>
      </c>
      <c r="S22" s="22">
        <f t="shared" ref="S22:S37" si="17">S21-I22</f>
        <v>12904.591691624302</v>
      </c>
      <c r="T22" s="43">
        <f t="shared" si="4"/>
        <v>36.784357921133633</v>
      </c>
      <c r="U22" s="38">
        <f t="shared" si="6"/>
        <v>-1.3169849982549187</v>
      </c>
      <c r="V22" s="22">
        <f t="shared" si="7"/>
        <v>0.568503512601092</v>
      </c>
      <c r="W22" s="22">
        <f t="shared" si="8"/>
        <v>-1.0135890461240336</v>
      </c>
      <c r="X22" s="34">
        <f t="shared" si="9"/>
        <v>-0.8718994647319771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37.78265589873196</v>
      </c>
      <c r="D23" s="22">
        <v>20.47522807452885</v>
      </c>
      <c r="E23" s="22">
        <v>4.3452631578947374</v>
      </c>
      <c r="F23" s="22">
        <v>12.176842105263155</v>
      </c>
      <c r="G23" s="22">
        <f t="shared" si="15"/>
        <v>0.78532256104522213</v>
      </c>
      <c r="H23" s="22">
        <f t="shared" si="1"/>
        <v>-0.72710034317640293</v>
      </c>
      <c r="I23" s="22">
        <f t="shared" si="13"/>
        <v>-268.09479212438271</v>
      </c>
      <c r="J23" s="22">
        <f t="shared" si="2"/>
        <v>5.8222217868816983E-2</v>
      </c>
      <c r="K23" s="38">
        <f t="shared" si="3"/>
        <v>21.467564336954339</v>
      </c>
      <c r="L23" s="38">
        <v>2.6</v>
      </c>
      <c r="M23" s="38">
        <f t="shared" si="10"/>
        <v>26976.583236563776</v>
      </c>
      <c r="N23" s="22">
        <v>2.4390587244308679</v>
      </c>
      <c r="O23" s="22">
        <f t="shared" si="11"/>
        <v>5.1024742512660701</v>
      </c>
      <c r="P23" s="22">
        <f t="shared" si="12"/>
        <v>36871.77356473064</v>
      </c>
      <c r="Q23" s="54">
        <v>2.243870735168457</v>
      </c>
      <c r="R23" s="22">
        <f t="shared" si="16"/>
        <v>289.56235646133786</v>
      </c>
      <c r="S23" s="22">
        <f t="shared" si="17"/>
        <v>13172.686483748685</v>
      </c>
      <c r="T23" s="43">
        <f t="shared" si="4"/>
        <v>35.725665489410844</v>
      </c>
      <c r="U23" s="38">
        <f t="shared" si="6"/>
        <v>-0.97827568938172538</v>
      </c>
      <c r="V23" s="22">
        <f t="shared" si="7"/>
        <v>0.78532256104522213</v>
      </c>
      <c r="W23" s="22">
        <f t="shared" si="8"/>
        <v>-0.90996269380209549</v>
      </c>
      <c r="X23" s="34">
        <f t="shared" si="9"/>
        <v>-0.85363555662485202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38.220242740541011</v>
      </c>
      <c r="D24" s="22">
        <v>20.47522807452885</v>
      </c>
      <c r="E24" s="22">
        <v>4.3743157894736848</v>
      </c>
      <c r="F24" s="22">
        <v>12.212210526315786</v>
      </c>
      <c r="G24" s="22">
        <f t="shared" si="15"/>
        <v>1.1584883502226881</v>
      </c>
      <c r="H24" s="22">
        <f t="shared" si="1"/>
        <v>-1.0257982960965677</v>
      </c>
      <c r="I24" s="22">
        <f t="shared" si="13"/>
        <v>-397.64736017964395</v>
      </c>
      <c r="J24" s="22">
        <f t="shared" si="2"/>
        <v>0.13269005412612245</v>
      </c>
      <c r="K24" s="38">
        <f t="shared" si="3"/>
        <v>51.436866239812439</v>
      </c>
      <c r="L24" s="38">
        <v>2.6</v>
      </c>
      <c r="M24" s="38">
        <f t="shared" si="10"/>
        <v>27677.974400714433</v>
      </c>
      <c r="N24" s="22">
        <v>2.4695293622154342</v>
      </c>
      <c r="O24" s="22">
        <f t="shared" si="11"/>
        <v>5.1337371256330355</v>
      </c>
      <c r="P24" s="22">
        <f t="shared" si="12"/>
        <v>38764.673493102564</v>
      </c>
      <c r="Q24" s="54">
        <v>3.4092075824737549</v>
      </c>
      <c r="R24" s="22">
        <f t="shared" si="16"/>
        <v>449.0842264194556</v>
      </c>
      <c r="S24" s="22">
        <f t="shared" si="17"/>
        <v>13570.333843928329</v>
      </c>
      <c r="T24" s="43">
        <f t="shared" si="4"/>
        <v>35.006960258140474</v>
      </c>
      <c r="U24" s="38">
        <f t="shared" si="6"/>
        <v>-0.56419663306511014</v>
      </c>
      <c r="V24" s="22">
        <f t="shared" si="7"/>
        <v>1.1584883502226881</v>
      </c>
      <c r="W24" s="22">
        <f t="shared" si="8"/>
        <v>-0.88351021101314164</v>
      </c>
      <c r="X24" s="34">
        <f t="shared" si="9"/>
        <v>-0.83917477227465664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38.332116701952359</v>
      </c>
      <c r="D25" s="22">
        <v>20.47522807452885</v>
      </c>
      <c r="E25" s="22">
        <v>4.4033684210526323</v>
      </c>
      <c r="F25" s="22">
        <v>12.247578947368417</v>
      </c>
      <c r="G25" s="22">
        <f t="shared" si="15"/>
        <v>1.2059412590024587</v>
      </c>
      <c r="H25" s="22">
        <f t="shared" si="1"/>
        <v>-0.99878336861902284</v>
      </c>
      <c r="I25" s="22">
        <f t="shared" si="13"/>
        <v>-407.1421790019628</v>
      </c>
      <c r="J25" s="22">
        <f t="shared" si="2"/>
        <v>0.20715789038343502</v>
      </c>
      <c r="K25" s="38">
        <f t="shared" si="3"/>
        <v>84.445453877329513</v>
      </c>
      <c r="L25" s="38">
        <v>2.5923076923076924</v>
      </c>
      <c r="M25" s="38">
        <f t="shared" si="10"/>
        <v>28395.472660179108</v>
      </c>
      <c r="N25" s="22">
        <v>2.5</v>
      </c>
      <c r="O25" s="22">
        <f t="shared" si="11"/>
        <v>5.1571153846153841</v>
      </c>
      <c r="P25" s="22">
        <f t="shared" si="12"/>
        <v>40763.812433611281</v>
      </c>
      <c r="Q25" s="54">
        <v>3.6225168704986572</v>
      </c>
      <c r="R25" s="22">
        <f t="shared" si="16"/>
        <v>491.58763287929264</v>
      </c>
      <c r="S25" s="22">
        <f t="shared" si="17"/>
        <v>13977.476022930292</v>
      </c>
      <c r="T25" s="43">
        <f t="shared" si="4"/>
        <v>34.288932237862383</v>
      </c>
      <c r="U25" s="38">
        <f t="shared" si="6"/>
        <v>-0.48929555264670321</v>
      </c>
      <c r="V25" s="22">
        <f t="shared" si="7"/>
        <v>1.2059412590024587</v>
      </c>
      <c r="W25" s="22">
        <f t="shared" si="8"/>
        <v>-0.86298308991807793</v>
      </c>
      <c r="X25" s="34">
        <f t="shared" si="9"/>
        <v>-0.83225372173108403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38.385222045886223</v>
      </c>
      <c r="D26" s="22">
        <v>20.47522807452885</v>
      </c>
      <c r="E26" s="22">
        <v>4.4324210526315797</v>
      </c>
      <c r="F26" s="22">
        <v>12.282947368421048</v>
      </c>
      <c r="G26" s="22">
        <f t="shared" si="15"/>
        <v>1.1946255503047511</v>
      </c>
      <c r="H26" s="22">
        <f t="shared" si="1"/>
        <v>-0.9129998236639949</v>
      </c>
      <c r="I26" s="22">
        <f t="shared" si="13"/>
        <v>-391.33760984957758</v>
      </c>
      <c r="J26" s="22">
        <f t="shared" si="2"/>
        <v>0.28162572664075469</v>
      </c>
      <c r="K26" s="38">
        <f t="shared" si="3"/>
        <v>120.71277110816131</v>
      </c>
      <c r="L26" s="38">
        <v>2.5846153846153848</v>
      </c>
      <c r="M26" s="38">
        <f t="shared" si="10"/>
        <v>29129.386415088353</v>
      </c>
      <c r="N26" s="22">
        <v>2.5</v>
      </c>
      <c r="O26" s="22">
        <f t="shared" si="11"/>
        <v>5.1492307692307691</v>
      </c>
      <c r="P26" s="22">
        <f t="shared" si="12"/>
        <v>42862.835206154312</v>
      </c>
      <c r="Q26" s="54">
        <v>3.6633965969085693</v>
      </c>
      <c r="R26" s="22">
        <f t="shared" si="16"/>
        <v>512.05038095773955</v>
      </c>
      <c r="S26" s="22">
        <f t="shared" si="17"/>
        <v>14368.813632779869</v>
      </c>
      <c r="T26" s="43">
        <f t="shared" si="4"/>
        <v>33.522779264766818</v>
      </c>
      <c r="U26" s="38">
        <f t="shared" si="6"/>
        <v>-0.4634563120467079</v>
      </c>
      <c r="V26" s="22">
        <f t="shared" si="7"/>
        <v>1.1946255503047514</v>
      </c>
      <c r="W26" s="22">
        <f t="shared" si="8"/>
        <v>-0.84283737632388855</v>
      </c>
      <c r="X26" s="34">
        <f t="shared" si="9"/>
        <v>-0.81524448602757071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38.586987323589156</v>
      </c>
      <c r="D27" s="22">
        <v>20.47522807452885</v>
      </c>
      <c r="E27" s="22">
        <v>4.4614736842105271</v>
      </c>
      <c r="F27" s="22">
        <v>12.318315789473679</v>
      </c>
      <c r="G27" s="22">
        <f t="shared" si="15"/>
        <v>1.3319697753760962</v>
      </c>
      <c r="H27" s="22">
        <f t="shared" si="1"/>
        <v>-0.97587621247804179</v>
      </c>
      <c r="I27" s="22">
        <f t="shared" si="13"/>
        <v>-439.79385770979246</v>
      </c>
      <c r="J27" s="22">
        <f t="shared" si="2"/>
        <v>0.35609356289805305</v>
      </c>
      <c r="K27" s="38">
        <f t="shared" si="3"/>
        <v>160.4791260716207</v>
      </c>
      <c r="L27" s="38">
        <v>2.5769230769230771</v>
      </c>
      <c r="M27" s="38">
        <f t="shared" si="10"/>
        <v>29880.028295784861</v>
      </c>
      <c r="N27" s="22">
        <v>2.5</v>
      </c>
      <c r="O27" s="22">
        <f t="shared" si="11"/>
        <v>5.141346153846154</v>
      </c>
      <c r="P27" s="22">
        <f t="shared" si="12"/>
        <v>45066.561935455342</v>
      </c>
      <c r="Q27" s="54">
        <v>4.177609920501709</v>
      </c>
      <c r="R27" s="22">
        <f t="shared" si="16"/>
        <v>600.27298378141381</v>
      </c>
      <c r="S27" s="22">
        <f t="shared" si="17"/>
        <v>14808.607490489661</v>
      </c>
      <c r="T27" s="43">
        <f t="shared" si="4"/>
        <v>32.85941251009708</v>
      </c>
      <c r="U27" s="38">
        <f t="shared" si="6"/>
        <v>-0.28673283665687044</v>
      </c>
      <c r="V27" s="22">
        <f t="shared" si="7"/>
        <v>1.3319697753760962</v>
      </c>
      <c r="W27" s="22">
        <f t="shared" si="8"/>
        <v>-0.82161420459249068</v>
      </c>
      <c r="X27" s="34">
        <f t="shared" si="9"/>
        <v>-0.79708840744047593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38.776195310540558</v>
      </c>
      <c r="D28" s="22">
        <v>20.47522807452885</v>
      </c>
      <c r="E28" s="22">
        <v>4.4905263157894746</v>
      </c>
      <c r="F28" s="22">
        <v>12.35368421052631</v>
      </c>
      <c r="G28" s="22">
        <f t="shared" si="15"/>
        <v>1.4567567096959273</v>
      </c>
      <c r="H28" s="22">
        <f t="shared" si="1"/>
        <v>-1.0261953105405581</v>
      </c>
      <c r="I28" s="22">
        <f t="shared" si="13"/>
        <v>-486.21171330208006</v>
      </c>
      <c r="J28" s="22">
        <f t="shared" si="2"/>
        <v>0.43056139915536562</v>
      </c>
      <c r="K28" s="38">
        <f t="shared" si="3"/>
        <v>204.00014832926604</v>
      </c>
      <c r="L28" s="38">
        <v>2.5692307692307694</v>
      </c>
      <c r="M28" s="38">
        <f t="shared" si="10"/>
        <v>30647.715176615027</v>
      </c>
      <c r="N28" s="22">
        <v>2.5</v>
      </c>
      <c r="O28" s="22">
        <f t="shared" si="11"/>
        <v>5.1334615384615381</v>
      </c>
      <c r="P28" s="22">
        <f t="shared" si="12"/>
        <v>47380.036559118889</v>
      </c>
      <c r="Q28" s="54">
        <v>4.6608829498291016</v>
      </c>
      <c r="R28" s="22">
        <f t="shared" si="16"/>
        <v>690.2118616313478</v>
      </c>
      <c r="S28" s="22">
        <f t="shared" si="17"/>
        <v>15294.819203791742</v>
      </c>
      <c r="T28" s="43">
        <f t="shared" si="4"/>
        <v>32.281146901833822</v>
      </c>
      <c r="U28" s="38">
        <f t="shared" si="6"/>
        <v>-0.12762891327809289</v>
      </c>
      <c r="V28" s="22">
        <f t="shared" si="7"/>
        <v>1.4567567096959273</v>
      </c>
      <c r="W28" s="22">
        <f t="shared" si="8"/>
        <v>-0.80301183319168856</v>
      </c>
      <c r="X28" s="34">
        <f t="shared" si="9"/>
        <v>-0.78137378978233163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38.829304868872015</v>
      </c>
      <c r="D29" s="22">
        <v>20.47522807452885</v>
      </c>
      <c r="E29" s="22">
        <v>4.519578947368422</v>
      </c>
      <c r="F29" s="22">
        <v>12.389052631578942</v>
      </c>
      <c r="G29" s="22">
        <f t="shared" si="15"/>
        <v>1.4454452153957984</v>
      </c>
      <c r="H29" s="22">
        <f t="shared" si="1"/>
        <v>-0.94041597998312909</v>
      </c>
      <c r="I29" s="22">
        <f t="shared" si="13"/>
        <v>-468.40743926679261</v>
      </c>
      <c r="J29" s="22">
        <f t="shared" si="2"/>
        <v>0.50502923541267108</v>
      </c>
      <c r="K29" s="38">
        <f t="shared" si="3"/>
        <v>251.54767246592223</v>
      </c>
      <c r="L29" s="38">
        <v>2.5615384615384618</v>
      </c>
      <c r="M29" s="38">
        <f t="shared" si="10"/>
        <v>31432.768188446782</v>
      </c>
      <c r="N29" s="22">
        <v>2.5</v>
      </c>
      <c r="O29" s="22">
        <f t="shared" si="11"/>
        <v>5.125576923076923</v>
      </c>
      <c r="P29" s="22">
        <f t="shared" si="12"/>
        <v>49808.5367791385</v>
      </c>
      <c r="Q29" s="54">
        <v>4.7071828842163086</v>
      </c>
      <c r="R29" s="22">
        <f t="shared" si="16"/>
        <v>719.95511173271393</v>
      </c>
      <c r="S29" s="22">
        <f t="shared" si="17"/>
        <v>15763.226643058533</v>
      </c>
      <c r="T29" s="43">
        <f t="shared" si="4"/>
        <v>31.647640469656814</v>
      </c>
      <c r="U29" s="38">
        <f t="shared" si="6"/>
        <v>-0.10881276261999262</v>
      </c>
      <c r="V29" s="22">
        <f t="shared" si="7"/>
        <v>1.4454452153957986</v>
      </c>
      <c r="W29" s="22">
        <f t="shared" si="8"/>
        <v>-0.7865773657739491</v>
      </c>
      <c r="X29" s="34">
        <f t="shared" si="9"/>
        <v>-0.76768061224184214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38.868840241210371</v>
      </c>
      <c r="D30" s="22">
        <v>20.47522807452885</v>
      </c>
      <c r="E30" s="22">
        <v>4.5486315789473695</v>
      </c>
      <c r="F30" s="22">
        <v>12.424421052631573</v>
      </c>
      <c r="G30" s="22">
        <f t="shared" si="15"/>
        <v>1.4205595351025779</v>
      </c>
      <c r="H30" s="22">
        <f t="shared" si="1"/>
        <v>-0.84106246343259983</v>
      </c>
      <c r="I30" s="22">
        <f t="shared" si="13"/>
        <v>-440.35998943826064</v>
      </c>
      <c r="J30" s="22">
        <f t="shared" si="2"/>
        <v>0.57949707166997655</v>
      </c>
      <c r="K30" s="38">
        <f t="shared" si="3"/>
        <v>303.41066859482282</v>
      </c>
      <c r="L30" s="38">
        <v>2.5538461538461541</v>
      </c>
      <c r="M30" s="38">
        <f t="shared" si="10"/>
        <v>32235.512729874808</v>
      </c>
      <c r="N30" s="22">
        <v>2.5</v>
      </c>
      <c r="O30" s="22">
        <f t="shared" si="11"/>
        <v>5.1176923076923071</v>
      </c>
      <c r="P30" s="22">
        <f t="shared" si="12"/>
        <v>52357.584434458564</v>
      </c>
      <c r="Q30" s="54">
        <v>4.718390941619873</v>
      </c>
      <c r="R30" s="22">
        <f t="shared" si="16"/>
        <v>743.77065803308426</v>
      </c>
      <c r="S30" s="22">
        <f t="shared" si="17"/>
        <v>16203.586632496794</v>
      </c>
      <c r="T30" s="43">
        <f t="shared" si="4"/>
        <v>30.94792627948776</v>
      </c>
      <c r="U30" s="38">
        <f t="shared" si="6"/>
        <v>-0.10099504390882519</v>
      </c>
      <c r="V30" s="22">
        <f t="shared" si="7"/>
        <v>1.4205595351025779</v>
      </c>
      <c r="W30" s="22">
        <f t="shared" si="8"/>
        <v>-0.76888298361002416</v>
      </c>
      <c r="X30" s="34">
        <f t="shared" si="9"/>
        <v>-0.75267159540137896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38.929341235486</v>
      </c>
      <c r="D31" s="22">
        <v>20.47522807452885</v>
      </c>
      <c r="E31" s="22">
        <v>4.5776842105263169</v>
      </c>
      <c r="F31" s="22">
        <v>12.459789473684204</v>
      </c>
      <c r="G31" s="22">
        <f t="shared" si="15"/>
        <v>1.4166394767466286</v>
      </c>
      <c r="H31" s="22">
        <f t="shared" si="1"/>
        <v>-0.76267456881934237</v>
      </c>
      <c r="I31" s="22">
        <f t="shared" si="13"/>
        <v>-419.72236225648436</v>
      </c>
      <c r="J31" s="22">
        <f t="shared" si="2"/>
        <v>0.65396490792728912</v>
      </c>
      <c r="K31" s="38">
        <f t="shared" si="3"/>
        <v>359.89622207149279</v>
      </c>
      <c r="L31" s="38">
        <v>2.5461538461538464</v>
      </c>
      <c r="M31" s="38">
        <f t="shared" si="10"/>
        <v>33056.278477073931</v>
      </c>
      <c r="N31" s="22">
        <v>2.5</v>
      </c>
      <c r="O31" s="22">
        <f t="shared" si="11"/>
        <v>5.1098076923076921</v>
      </c>
      <c r="P31" s="22">
        <f t="shared" si="12"/>
        <v>55032.956311397022</v>
      </c>
      <c r="Q31" s="54">
        <v>4.8113951683044434</v>
      </c>
      <c r="R31" s="22">
        <f t="shared" si="16"/>
        <v>779.61858432797544</v>
      </c>
      <c r="S31" s="22">
        <f t="shared" si="17"/>
        <v>16623.308994753279</v>
      </c>
      <c r="T31" s="43">
        <f t="shared" si="4"/>
        <v>30.206098507033474</v>
      </c>
      <c r="U31" s="38">
        <f t="shared" si="6"/>
        <v>-6.9120992750945853E-2</v>
      </c>
      <c r="V31" s="22">
        <f t="shared" si="7"/>
        <v>1.4166394767466286</v>
      </c>
      <c r="W31" s="22">
        <f t="shared" si="8"/>
        <v>-0.7496748710422213</v>
      </c>
      <c r="X31" s="34">
        <f t="shared" si="9"/>
        <v>-0.73608559845535315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38.984758192392547</v>
      </c>
      <c r="D32" s="22">
        <v>20.47522807452885</v>
      </c>
      <c r="E32" s="22">
        <v>4.6067368421052644</v>
      </c>
      <c r="F32" s="22">
        <v>12.495157894736835</v>
      </c>
      <c r="G32" s="22">
        <f t="shared" si="15"/>
        <v>1.4076353810215971</v>
      </c>
      <c r="H32" s="22">
        <f t="shared" si="1"/>
        <v>-0.67920263683700455</v>
      </c>
      <c r="I32" s="22">
        <f t="shared" si="13"/>
        <v>-392.85552838524137</v>
      </c>
      <c r="J32" s="22">
        <f t="shared" si="2"/>
        <v>0.72843274418459458</v>
      </c>
      <c r="K32" s="38">
        <f t="shared" si="3"/>
        <v>421.3305648258625</v>
      </c>
      <c r="L32" s="38">
        <v>2.5384615384615388</v>
      </c>
      <c r="M32" s="38">
        <f t="shared" si="10"/>
        <v>33895.399392261192</v>
      </c>
      <c r="N32" s="22">
        <v>2.5</v>
      </c>
      <c r="O32" s="22">
        <f t="shared" si="11"/>
        <v>5.101923076923077</v>
      </c>
      <c r="P32" s="22">
        <f t="shared" si="12"/>
        <v>57840.695409361178</v>
      </c>
      <c r="Q32" s="54">
        <v>4.8978581428527832</v>
      </c>
      <c r="R32" s="22">
        <f t="shared" si="16"/>
        <v>814.18609321110262</v>
      </c>
      <c r="S32" s="22">
        <f t="shared" si="17"/>
        <v>17016.164523138519</v>
      </c>
      <c r="T32" s="43">
        <f t="shared" si="4"/>
        <v>29.419017877825432</v>
      </c>
      <c r="U32" s="38">
        <f t="shared" si="6"/>
        <v>-4.0409156120512213E-2</v>
      </c>
      <c r="V32" s="22">
        <f t="shared" si="7"/>
        <v>1.4076353810215971</v>
      </c>
      <c r="W32" s="22">
        <f t="shared" si="8"/>
        <v>-0.72954915611739868</v>
      </c>
      <c r="X32" s="34">
        <f t="shared" si="9"/>
        <v>-0.71849538102471067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39.015552330823517</v>
      </c>
      <c r="D33" s="22">
        <v>20.47522807452885</v>
      </c>
      <c r="E33" s="22">
        <v>4.6357894736842118</v>
      </c>
      <c r="F33" s="22">
        <v>12.530526315789466</v>
      </c>
      <c r="G33" s="22">
        <f t="shared" si="15"/>
        <v>1.3740084668209906</v>
      </c>
      <c r="H33" s="22">
        <f t="shared" si="1"/>
        <v>-0.57110788637908882</v>
      </c>
      <c r="I33" s="22">
        <f t="shared" si="13"/>
        <v>-347.16005152804252</v>
      </c>
      <c r="J33" s="22">
        <f t="shared" si="2"/>
        <v>0.80290058044190005</v>
      </c>
      <c r="K33" s="38">
        <f t="shared" si="3"/>
        <v>488.06016083113082</v>
      </c>
      <c r="L33" s="38">
        <v>2.5307692307692311</v>
      </c>
      <c r="M33" s="38">
        <f t="shared" si="10"/>
        <v>34753.213730726879</v>
      </c>
      <c r="N33" s="22">
        <v>2.5</v>
      </c>
      <c r="O33" s="22">
        <f t="shared" si="11"/>
        <v>5.0940384615384611</v>
      </c>
      <c r="P33" s="22">
        <f t="shared" si="12"/>
        <v>60787.122679935346</v>
      </c>
      <c r="Q33" s="54">
        <v>4.9083929061889648</v>
      </c>
      <c r="R33" s="22">
        <f t="shared" si="16"/>
        <v>835.22021235917441</v>
      </c>
      <c r="S33" s="22">
        <f t="shared" si="17"/>
        <v>17363.324574666563</v>
      </c>
      <c r="T33" s="43">
        <f t="shared" si="4"/>
        <v>28.564149459895166</v>
      </c>
      <c r="U33" s="38">
        <f t="shared" si="6"/>
        <v>-3.4256855415895293E-2</v>
      </c>
      <c r="V33" s="22">
        <f t="shared" si="7"/>
        <v>1.3740084668209904</v>
      </c>
      <c r="W33" s="22">
        <f t="shared" si="8"/>
        <v>-0.70843928289898384</v>
      </c>
      <c r="X33" s="34">
        <f t="shared" si="9"/>
        <v>-0.69982603933790188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39.041117194049001</v>
      </c>
      <c r="D34" s="22">
        <v>20.47522807452885</v>
      </c>
      <c r="E34" s="22">
        <v>4.6648421052631592</v>
      </c>
      <c r="F34" s="22">
        <v>12.565894736842097</v>
      </c>
      <c r="G34" s="22">
        <f t="shared" si="15"/>
        <v>1.3351522774149016</v>
      </c>
      <c r="H34" s="22">
        <f t="shared" si="1"/>
        <v>-0.45778386071568633</v>
      </c>
      <c r="I34" s="22">
        <f t="shared" si="13"/>
        <v>-292.4270623144248</v>
      </c>
      <c r="J34" s="22">
        <f t="shared" si="2"/>
        <v>0.87736841669921262</v>
      </c>
      <c r="K34" s="38">
        <f t="shared" si="3"/>
        <v>560.45284834135578</v>
      </c>
      <c r="L34" s="38">
        <v>2.5230769230769234</v>
      </c>
      <c r="M34" s="38">
        <f t="shared" si="10"/>
        <v>35630.064046394451</v>
      </c>
      <c r="N34" s="22">
        <v>2.5</v>
      </c>
      <c r="O34" s="22">
        <f t="shared" si="11"/>
        <v>5.086153846153846</v>
      </c>
      <c r="P34" s="22">
        <f t="shared" si="12"/>
        <v>63878.849258087132</v>
      </c>
      <c r="Q34" s="54">
        <v>4.9119620323181152</v>
      </c>
      <c r="R34" s="22">
        <f t="shared" si="16"/>
        <v>852.8799106557824</v>
      </c>
      <c r="S34" s="22">
        <f t="shared" si="17"/>
        <v>17655.751636980989</v>
      </c>
      <c r="T34" s="43">
        <f t="shared" si="4"/>
        <v>27.639432835815764</v>
      </c>
      <c r="U34" s="38">
        <f t="shared" si="6"/>
        <v>-3.020285956512514E-2</v>
      </c>
      <c r="V34" s="22">
        <f t="shared" si="7"/>
        <v>1.3351522774149018</v>
      </c>
      <c r="W34" s="22">
        <f t="shared" si="8"/>
        <v>-0.68581391260252511</v>
      </c>
      <c r="X34" s="34">
        <f t="shared" si="9"/>
        <v>-0.67954122437750186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39.067168880754679</v>
      </c>
      <c r="D35" s="22">
        <v>20.47522807452885</v>
      </c>
      <c r="E35" s="22">
        <v>4.6938947368421067</v>
      </c>
      <c r="F35" s="22">
        <v>12.601263157894728</v>
      </c>
      <c r="G35" s="22">
        <f t="shared" si="15"/>
        <v>1.2967829114889891</v>
      </c>
      <c r="H35" s="22">
        <f t="shared" si="1"/>
        <v>-0.34494665853247852</v>
      </c>
      <c r="I35" s="22">
        <f t="shared" si="13"/>
        <v>-231.53781847620533</v>
      </c>
      <c r="J35" s="22">
        <f t="shared" si="2"/>
        <v>0.95183625295651098</v>
      </c>
      <c r="K35" s="38">
        <f t="shared" si="3"/>
        <v>638.89904164810343</v>
      </c>
      <c r="L35" s="38">
        <v>2.5153846153846158</v>
      </c>
      <c r="M35" s="38">
        <f t="shared" si="10"/>
        <v>36526.297195869141</v>
      </c>
      <c r="N35" s="22">
        <v>2.5</v>
      </c>
      <c r="O35" s="22">
        <f t="shared" si="11"/>
        <v>5.078269230769231</v>
      </c>
      <c r="P35" s="22">
        <f t="shared" si="12"/>
        <v>67122.789204930028</v>
      </c>
      <c r="Q35" s="54">
        <v>4.9300470352172852</v>
      </c>
      <c r="R35" s="22">
        <f t="shared" si="16"/>
        <v>870.43686012430851</v>
      </c>
      <c r="S35" s="22">
        <f t="shared" si="17"/>
        <v>17887.289455457194</v>
      </c>
      <c r="T35" s="43">
        <f t="shared" si="4"/>
        <v>26.648608717444972</v>
      </c>
      <c r="U35" s="38">
        <f t="shared" si="6"/>
        <v>-2.2446908696467927E-2</v>
      </c>
      <c r="V35" s="22">
        <f t="shared" si="7"/>
        <v>1.2967829114889893</v>
      </c>
      <c r="W35" s="22">
        <f t="shared" si="8"/>
        <v>-0.66163826871264497</v>
      </c>
      <c r="X35" s="34">
        <f t="shared" si="9"/>
        <v>-0.65759155147281223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39.089469169065651</v>
      </c>
      <c r="D36" s="22">
        <v>20.47522807452885</v>
      </c>
      <c r="E36" s="22">
        <v>4.7229473684210541</v>
      </c>
      <c r="F36" s="22">
        <v>12.636631578947359</v>
      </c>
      <c r="G36" s="22">
        <f t="shared" si="15"/>
        <v>1.2546621471683912</v>
      </c>
      <c r="H36" s="22">
        <f t="shared" si="1"/>
        <v>-0.22835805795456565</v>
      </c>
      <c r="I36" s="22">
        <f t="shared" si="13"/>
        <v>-161.05219851509932</v>
      </c>
      <c r="J36" s="22">
        <f t="shared" si="2"/>
        <v>1.0263040892138235</v>
      </c>
      <c r="K36" s="38">
        <f t="shared" si="3"/>
        <v>723.81299522966196</v>
      </c>
      <c r="L36" s="38">
        <v>2.5076923076923081</v>
      </c>
      <c r="M36" s="38">
        <f t="shared" si="10"/>
        <v>37442.26434093478</v>
      </c>
      <c r="N36" s="22">
        <v>2.5</v>
      </c>
      <c r="O36" s="22">
        <f t="shared" si="11"/>
        <v>5.070384615384615</v>
      </c>
      <c r="P36" s="22">
        <f t="shared" si="12"/>
        <v>70526.17278219384</v>
      </c>
      <c r="Q36" s="54">
        <v>4.9468936920166016</v>
      </c>
      <c r="R36" s="22">
        <f t="shared" si="16"/>
        <v>884.86519374476268</v>
      </c>
      <c r="S36" s="22">
        <f t="shared" si="17"/>
        <v>18048.341653972293</v>
      </c>
      <c r="T36" s="43">
        <f t="shared" si="4"/>
        <v>25.59098408715731</v>
      </c>
      <c r="U36" s="38">
        <f t="shared" si="6"/>
        <v>-1.5420125524761685E-2</v>
      </c>
      <c r="V36" s="22">
        <f t="shared" si="7"/>
        <v>1.2546621471683912</v>
      </c>
      <c r="W36" s="22">
        <f t="shared" si="8"/>
        <v>-0.63601662196308428</v>
      </c>
      <c r="X36" s="34">
        <f t="shared" si="9"/>
        <v>-0.6340656507300686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39.104788784922484</v>
      </c>
      <c r="D37" s="23">
        <v>20.47522807452885</v>
      </c>
      <c r="E37" s="23">
        <v>4.7520000000000016</v>
      </c>
      <c r="F37" s="23">
        <v>12.672000000000001</v>
      </c>
      <c r="G37" s="23">
        <f t="shared" si="15"/>
        <v>1.2055607103936306</v>
      </c>
      <c r="H37" s="23">
        <f t="shared" si="1"/>
        <v>-0.10478878492251198</v>
      </c>
      <c r="I37" s="23">
        <f t="shared" si="13"/>
        <v>-77.644885186047162</v>
      </c>
      <c r="J37" s="23">
        <f t="shared" si="2"/>
        <v>1.1007719254711219</v>
      </c>
      <c r="K37" s="39">
        <f t="shared" si="3"/>
        <v>815.63413329423759</v>
      </c>
      <c r="L37" s="39">
        <v>2.5</v>
      </c>
      <c r="M37" s="39">
        <f t="shared" si="10"/>
        <v>38378.320949458153</v>
      </c>
      <c r="N37" s="23">
        <v>2.5</v>
      </c>
      <c r="O37" s="23">
        <f t="shared" si="11"/>
        <v>5.0625</v>
      </c>
      <c r="P37" s="23">
        <f t="shared" si="12"/>
        <v>74096.560279292404</v>
      </c>
      <c r="Q37" s="55">
        <v>4.949368953704834</v>
      </c>
      <c r="R37" s="23">
        <f t="shared" si="16"/>
        <v>893.27901848028216</v>
      </c>
      <c r="S37" s="23">
        <f t="shared" si="17"/>
        <v>18125.986539158341</v>
      </c>
      <c r="T37" s="44">
        <f t="shared" si="4"/>
        <v>24.462655851818223</v>
      </c>
      <c r="U37" s="39">
        <f t="shared" si="6"/>
        <v>-1.2332642951154993E-2</v>
      </c>
      <c r="V37" s="23">
        <f t="shared" si="7"/>
        <v>1.2055607103936308</v>
      </c>
      <c r="W37" s="23">
        <f t="shared" si="8"/>
        <v>-0.60894667667239288</v>
      </c>
      <c r="X37" s="35">
        <f t="shared" si="9"/>
        <v>-0.60894667667239288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134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112</v>
      </c>
      <c r="U1" s="6"/>
      <c r="V1" s="7"/>
      <c r="W1" s="6"/>
    </row>
    <row r="2" spans="1:24" ht="15" x14ac:dyDescent="0.25">
      <c r="A2" s="9" t="s">
        <v>136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113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94</v>
      </c>
      <c r="F4" s="16" t="s">
        <v>95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122</v>
      </c>
      <c r="F5" s="14" t="s">
        <v>123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37.657698746332507</v>
      </c>
      <c r="D19" s="22">
        <v>20.47522807452885</v>
      </c>
      <c r="E19" s="22">
        <v>4.2290526315789476</v>
      </c>
      <c r="F19" s="22">
        <v>12.035368421052631</v>
      </c>
      <c r="G19" s="22">
        <v>0.91804961917207417</v>
      </c>
      <c r="H19" s="22">
        <f t="shared" si="1"/>
        <v>-1.1576987463325068</v>
      </c>
      <c r="I19" s="22">
        <f t="shared" ref="I19:I37" si="13">P19/100*H19</f>
        <v>-347.03864403105797</v>
      </c>
      <c r="J19" s="22">
        <f t="shared" si="2"/>
        <v>-0.2396491271604333</v>
      </c>
      <c r="K19" s="38">
        <f t="shared" si="3"/>
        <v>-71.838644031058251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37.737021857841356</v>
      </c>
      <c r="D20" s="22">
        <v>20.47522807452885</v>
      </c>
      <c r="E20" s="22">
        <v>4.2581052631578951</v>
      </c>
      <c r="F20" s="22">
        <v>12.070736842105262</v>
      </c>
      <c r="G20" s="22">
        <v>0.93295167804935197</v>
      </c>
      <c r="H20" s="22">
        <f t="shared" si="1"/>
        <v>-1.0981329689524699</v>
      </c>
      <c r="I20" s="22">
        <f t="shared" si="13"/>
        <v>-347.70126541473428</v>
      </c>
      <c r="J20" s="22">
        <f t="shared" si="2"/>
        <v>-0.16518129090312073</v>
      </c>
      <c r="K20" s="38">
        <f t="shared" si="3"/>
        <v>-52.301265414735305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37.449586021450571</v>
      </c>
      <c r="D21" s="22">
        <v>20.47522807452885</v>
      </c>
      <c r="E21" s="22">
        <v>4.2871578947368425</v>
      </c>
      <c r="F21" s="22">
        <v>12.106105263157893</v>
      </c>
      <c r="G21" s="22">
        <f>R21/P21*100</f>
        <v>0.58109478902698497</v>
      </c>
      <c r="H21" s="22">
        <f t="shared" si="1"/>
        <v>-0.67180824367279257</v>
      </c>
      <c r="I21" s="22">
        <f t="shared" si="13"/>
        <v>-224.19540767084746</v>
      </c>
      <c r="J21" s="22">
        <f t="shared" si="2"/>
        <v>-9.0713454645808156E-2</v>
      </c>
      <c r="K21" s="38">
        <f t="shared" si="3"/>
        <v>-30.272834751717316</v>
      </c>
      <c r="L21" s="38">
        <v>3.330818891525269</v>
      </c>
      <c r="M21" s="38">
        <f t="shared" si="10"/>
        <v>25708.883934742451</v>
      </c>
      <c r="N21" s="22">
        <v>2</v>
      </c>
      <c r="O21" s="22">
        <f t="shared" si="11"/>
        <v>5.3974352693557739</v>
      </c>
      <c r="P21" s="22">
        <f t="shared" si="12"/>
        <v>33371.934593294885</v>
      </c>
      <c r="Q21" s="54">
        <v>1.5544521808624268</v>
      </c>
      <c r="R21" s="22">
        <f>Q21%*S20</f>
        <v>193.92257291913032</v>
      </c>
      <c r="S21" s="22">
        <f>S20-I21</f>
        <v>12699.495407670847</v>
      </c>
      <c r="T21" s="43">
        <f t="shared" si="4"/>
        <v>38.054417768823143</v>
      </c>
      <c r="U21" s="38">
        <f t="shared" si="6"/>
        <v>-1.4117044216848549</v>
      </c>
      <c r="V21" s="22">
        <f t="shared" si="7"/>
        <v>0.58109478902698497</v>
      </c>
      <c r="W21" s="22">
        <f t="shared" si="8"/>
        <v>-1.2451470202088328</v>
      </c>
      <c r="X21" s="34">
        <f t="shared" si="9"/>
        <v>-0.74765219050300713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37.501551798747322</v>
      </c>
      <c r="D22" s="22">
        <v>20.47522807452885</v>
      </c>
      <c r="E22" s="22">
        <v>4.3162105263157899</v>
      </c>
      <c r="F22" s="22">
        <v>12.141473684210524</v>
      </c>
      <c r="G22" s="22">
        <f t="shared" ref="G22:G37" si="15">R22/P22*100</f>
        <v>0.56863951369215404</v>
      </c>
      <c r="H22" s="22">
        <f t="shared" si="1"/>
        <v>-0.58488513208065029</v>
      </c>
      <c r="I22" s="22">
        <f t="shared" si="13"/>
        <v>-205.13949759527043</v>
      </c>
      <c r="J22" s="22">
        <f t="shared" si="2"/>
        <v>-1.6245618388495586E-2</v>
      </c>
      <c r="K22" s="38">
        <f t="shared" si="3"/>
        <v>-5.6979017101787663</v>
      </c>
      <c r="L22" s="38">
        <v>3.0379359722137451</v>
      </c>
      <c r="M22" s="38">
        <f t="shared" si="10"/>
        <v>26489.903367850671</v>
      </c>
      <c r="N22" s="22">
        <v>2</v>
      </c>
      <c r="O22" s="22">
        <f t="shared" si="11"/>
        <v>5.0986946916580198</v>
      </c>
      <c r="P22" s="22">
        <f t="shared" si="12"/>
        <v>35073.467650906801</v>
      </c>
      <c r="Q22" s="54">
        <v>1.5704686641693115</v>
      </c>
      <c r="R22" s="22">
        <f t="shared" ref="R22:R37" si="16">Q22%*S21</f>
        <v>199.4415958850914</v>
      </c>
      <c r="S22" s="22">
        <f t="shared" ref="S22:S37" si="17">S21-I22</f>
        <v>12904.634905266117</v>
      </c>
      <c r="T22" s="43">
        <f t="shared" si="4"/>
        <v>36.793153827013953</v>
      </c>
      <c r="U22" s="38">
        <f t="shared" si="6"/>
        <v>-1.2555098798056994</v>
      </c>
      <c r="V22" s="22">
        <f t="shared" si="7"/>
        <v>0.56863951369215415</v>
      </c>
      <c r="W22" s="22">
        <f t="shared" si="8"/>
        <v>-1.0999840195991872</v>
      </c>
      <c r="X22" s="34">
        <f t="shared" si="9"/>
        <v>-0.7241653738986662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37.785351975436434</v>
      </c>
      <c r="D23" s="22">
        <v>20.47522807452885</v>
      </c>
      <c r="E23" s="22">
        <v>4.3452631578947374</v>
      </c>
      <c r="F23" s="22">
        <v>12.176842105263155</v>
      </c>
      <c r="G23" s="22">
        <f t="shared" si="15"/>
        <v>0.78801863774969672</v>
      </c>
      <c r="H23" s="22">
        <f t="shared" si="1"/>
        <v>-0.72979641988087707</v>
      </c>
      <c r="I23" s="22">
        <f t="shared" si="13"/>
        <v>-268.16913789544992</v>
      </c>
      <c r="J23" s="22">
        <f t="shared" si="2"/>
        <v>5.8222217868816983E-2</v>
      </c>
      <c r="K23" s="38">
        <f t="shared" si="3"/>
        <v>21.394188224149207</v>
      </c>
      <c r="L23" s="38">
        <v>2.7136564254760742</v>
      </c>
      <c r="M23" s="38">
        <f t="shared" si="10"/>
        <v>27208.748332694755</v>
      </c>
      <c r="N23" s="22">
        <v>2</v>
      </c>
      <c r="O23" s="22">
        <f t="shared" si="11"/>
        <v>4.7679295539855957</v>
      </c>
      <c r="P23" s="22">
        <f t="shared" si="12"/>
        <v>36745.745880641967</v>
      </c>
      <c r="Q23" s="54">
        <v>2.243870735168457</v>
      </c>
      <c r="R23" s="22">
        <f t="shared" si="16"/>
        <v>289.56332611960011</v>
      </c>
      <c r="S23" s="22">
        <f t="shared" si="17"/>
        <v>13172.804043161566</v>
      </c>
      <c r="T23" s="43">
        <f t="shared" si="4"/>
        <v>35.848514508181836</v>
      </c>
      <c r="U23" s="38">
        <f t="shared" si="6"/>
        <v>-0.86735707396433015</v>
      </c>
      <c r="V23" s="22">
        <f t="shared" si="7"/>
        <v>0.78801863774969672</v>
      </c>
      <c r="W23" s="22">
        <f t="shared" si="8"/>
        <v>-0.95300134994800756</v>
      </c>
      <c r="X23" s="34">
        <f t="shared" si="9"/>
        <v>-0.70237436176601931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38.231080843006062</v>
      </c>
      <c r="D24" s="22">
        <v>20.47522807452885</v>
      </c>
      <c r="E24" s="22">
        <v>4.3743157894736848</v>
      </c>
      <c r="F24" s="22">
        <v>12.212210526315786</v>
      </c>
      <c r="G24" s="22">
        <f t="shared" si="15"/>
        <v>1.1693264526877396</v>
      </c>
      <c r="H24" s="22">
        <f t="shared" si="1"/>
        <v>-1.0366363985616189</v>
      </c>
      <c r="I24" s="22">
        <f t="shared" si="13"/>
        <v>-398.12766463431569</v>
      </c>
      <c r="J24" s="22">
        <f t="shared" si="2"/>
        <v>0.13269005412612245</v>
      </c>
      <c r="K24" s="38">
        <f t="shared" si="3"/>
        <v>50.960569629558435</v>
      </c>
      <c r="L24" s="38">
        <v>2.4680953025817871</v>
      </c>
      <c r="M24" s="38">
        <f t="shared" si="10"/>
        <v>27880.286172185293</v>
      </c>
      <c r="N24" s="22">
        <v>2</v>
      </c>
      <c r="O24" s="22">
        <f t="shared" si="11"/>
        <v>4.5174572086334228</v>
      </c>
      <c r="P24" s="22">
        <f t="shared" si="12"/>
        <v>38405.719226793146</v>
      </c>
      <c r="Q24" s="54">
        <v>3.4092075824737549</v>
      </c>
      <c r="R24" s="22">
        <f t="shared" si="16"/>
        <v>449.08823426387346</v>
      </c>
      <c r="S24" s="22">
        <f t="shared" si="17"/>
        <v>13570.931707795882</v>
      </c>
      <c r="T24" s="43">
        <f t="shared" si="4"/>
        <v>35.335705152810512</v>
      </c>
      <c r="U24" s="38">
        <f t="shared" si="6"/>
        <v>-0.36318862715015232</v>
      </c>
      <c r="V24" s="22">
        <f t="shared" si="7"/>
        <v>1.1693264526877398</v>
      </c>
      <c r="W24" s="22">
        <f t="shared" si="8"/>
        <v>-0.84653370475291434</v>
      </c>
      <c r="X24" s="34">
        <f t="shared" si="9"/>
        <v>-0.68598137508497781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38.351399329549103</v>
      </c>
      <c r="D25" s="22">
        <v>20.47522807452885</v>
      </c>
      <c r="E25" s="22">
        <v>4.4033684210526323</v>
      </c>
      <c r="F25" s="22">
        <v>12.247578947368417</v>
      </c>
      <c r="G25" s="22">
        <f t="shared" si="15"/>
        <v>1.2252238865992038</v>
      </c>
      <c r="H25" s="22">
        <f t="shared" si="1"/>
        <v>-1.0180659962157677</v>
      </c>
      <c r="I25" s="22">
        <f t="shared" si="13"/>
        <v>-408.4891811663411</v>
      </c>
      <c r="J25" s="22">
        <f t="shared" si="2"/>
        <v>0.20715789038343502</v>
      </c>
      <c r="K25" s="38">
        <f t="shared" si="3"/>
        <v>83.120109432415802</v>
      </c>
      <c r="L25" s="38">
        <v>2.4256083965301514</v>
      </c>
      <c r="M25" s="38">
        <f t="shared" si="10"/>
        <v>28556.552734554454</v>
      </c>
      <c r="N25" s="22">
        <v>2</v>
      </c>
      <c r="O25" s="22">
        <f t="shared" si="11"/>
        <v>4.4741205644607547</v>
      </c>
      <c r="P25" s="22">
        <f t="shared" si="12"/>
        <v>40124.037408648153</v>
      </c>
      <c r="Q25" s="54">
        <v>3.6225168704986572</v>
      </c>
      <c r="R25" s="22">
        <f t="shared" si="16"/>
        <v>491.60929059875735</v>
      </c>
      <c r="S25" s="22">
        <f t="shared" si="17"/>
        <v>13979.420888962224</v>
      </c>
      <c r="T25" s="43">
        <f t="shared" si="4"/>
        <v>34.840514045451378</v>
      </c>
      <c r="U25" s="38">
        <f t="shared" si="6"/>
        <v>-0.27162521417981556</v>
      </c>
      <c r="V25" s="22">
        <f t="shared" si="7"/>
        <v>1.2252238865992038</v>
      </c>
      <c r="W25" s="22">
        <f t="shared" si="8"/>
        <v>-0.82040013979430726</v>
      </c>
      <c r="X25" s="34">
        <f t="shared" si="9"/>
        <v>-0.67644896098471208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38.416454353194091</v>
      </c>
      <c r="D26" s="22">
        <v>20.47522807452885</v>
      </c>
      <c r="E26" s="22">
        <v>4.4324210526315797</v>
      </c>
      <c r="F26" s="22">
        <v>12.282947368421048</v>
      </c>
      <c r="G26" s="22">
        <f t="shared" si="15"/>
        <v>1.2258578576126165</v>
      </c>
      <c r="H26" s="22">
        <f t="shared" si="1"/>
        <v>-0.9442321309718622</v>
      </c>
      <c r="I26" s="22">
        <f t="shared" si="13"/>
        <v>-394.46799983533242</v>
      </c>
      <c r="J26" s="22">
        <f t="shared" si="2"/>
        <v>0.28162572664075469</v>
      </c>
      <c r="K26" s="38">
        <f t="shared" si="3"/>
        <v>117.65362927843546</v>
      </c>
      <c r="L26" s="38">
        <v>2.0770721435546875</v>
      </c>
      <c r="M26" s="38">
        <f t="shared" si="10"/>
        <v>29149.692936563388</v>
      </c>
      <c r="N26" s="22">
        <v>2</v>
      </c>
      <c r="O26" s="22">
        <f t="shared" si="11"/>
        <v>4.1186135864257816</v>
      </c>
      <c r="P26" s="22">
        <f t="shared" si="12"/>
        <v>41776.591464783298</v>
      </c>
      <c r="Q26" s="54">
        <v>3.6633965969085693</v>
      </c>
      <c r="R26" s="22">
        <f t="shared" si="16"/>
        <v>512.12162911376777</v>
      </c>
      <c r="S26" s="22">
        <f t="shared" si="17"/>
        <v>14373.888888797557</v>
      </c>
      <c r="T26" s="43">
        <f t="shared" si="4"/>
        <v>34.406562107668393</v>
      </c>
      <c r="U26" s="38">
        <f t="shared" si="6"/>
        <v>-0.13842547645162717</v>
      </c>
      <c r="V26" s="22">
        <f t="shared" si="7"/>
        <v>1.2258578576126167</v>
      </c>
      <c r="W26" s="22">
        <f t="shared" si="8"/>
        <v>-0.69503673453031334</v>
      </c>
      <c r="X26" s="34">
        <f t="shared" si="9"/>
        <v>-0.66924659953393051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38.64026129767938</v>
      </c>
      <c r="D27" s="22">
        <v>20.47522807452885</v>
      </c>
      <c r="E27" s="22">
        <v>4.4614736842105271</v>
      </c>
      <c r="F27" s="22">
        <v>12.318315789473679</v>
      </c>
      <c r="G27" s="22">
        <f t="shared" si="15"/>
        <v>1.3852437494663168</v>
      </c>
      <c r="H27" s="22">
        <f t="shared" si="1"/>
        <v>-1.0291501865682662</v>
      </c>
      <c r="I27" s="22">
        <f t="shared" si="13"/>
        <v>-446.12311619402038</v>
      </c>
      <c r="J27" s="22">
        <f t="shared" si="2"/>
        <v>0.35609356289805305</v>
      </c>
      <c r="K27" s="38">
        <f t="shared" si="3"/>
        <v>154.36189198628023</v>
      </c>
      <c r="L27" s="38">
        <v>1.7285361289978027</v>
      </c>
      <c r="M27" s="38">
        <f t="shared" si="10"/>
        <v>29653.555910463805</v>
      </c>
      <c r="N27" s="22">
        <v>2</v>
      </c>
      <c r="O27" s="22">
        <f t="shared" si="11"/>
        <v>3.7631068515777586</v>
      </c>
      <c r="P27" s="22">
        <f t="shared" si="12"/>
        <v>43348.689240550208</v>
      </c>
      <c r="Q27" s="54">
        <v>4.177609920501709</v>
      </c>
      <c r="R27" s="22">
        <f t="shared" si="16"/>
        <v>600.48500818029959</v>
      </c>
      <c r="S27" s="22">
        <f t="shared" si="17"/>
        <v>14820.012004991577</v>
      </c>
      <c r="T27" s="43">
        <f t="shared" si="4"/>
        <v>34.187912632726871</v>
      </c>
      <c r="U27" s="38">
        <f t="shared" si="6"/>
        <v>0.14890731173273763</v>
      </c>
      <c r="V27" s="22">
        <f t="shared" si="7"/>
        <v>1.3852437494663168</v>
      </c>
      <c r="W27" s="22">
        <f t="shared" si="8"/>
        <v>-0.57316118881040712</v>
      </c>
      <c r="X27" s="34">
        <f t="shared" si="9"/>
        <v>-0.66317524892317203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38.860387806585976</v>
      </c>
      <c r="D28" s="22">
        <v>20.47522807452885</v>
      </c>
      <c r="E28" s="22">
        <v>4.4905263157894746</v>
      </c>
      <c r="F28" s="22">
        <v>12.35368421052631</v>
      </c>
      <c r="G28" s="22">
        <f t="shared" si="15"/>
        <v>1.5409492057413419</v>
      </c>
      <c r="H28" s="22">
        <f t="shared" si="1"/>
        <v>-1.110387806585976</v>
      </c>
      <c r="I28" s="22">
        <f t="shared" si="13"/>
        <v>-497.7406523768633</v>
      </c>
      <c r="J28" s="22">
        <f t="shared" si="2"/>
        <v>0.43056139915536562</v>
      </c>
      <c r="K28" s="38">
        <f t="shared" si="3"/>
        <v>193.00276032641494</v>
      </c>
      <c r="L28" s="38">
        <v>1.3799999952316284</v>
      </c>
      <c r="M28" s="38">
        <f t="shared" si="10"/>
        <v>30062.774980614213</v>
      </c>
      <c r="N28" s="22">
        <v>2</v>
      </c>
      <c r="O28" s="22">
        <f t="shared" si="11"/>
        <v>3.4075999951362608</v>
      </c>
      <c r="P28" s="22">
        <f t="shared" si="12"/>
        <v>44825.839173002831</v>
      </c>
      <c r="Q28" s="54">
        <v>4.6608829498291016</v>
      </c>
      <c r="R28" s="22">
        <f t="shared" si="16"/>
        <v>690.74341270327841</v>
      </c>
      <c r="S28" s="22">
        <f t="shared" si="17"/>
        <v>15317.752657368441</v>
      </c>
      <c r="T28" s="43">
        <f t="shared" si="4"/>
        <v>34.171703062268236</v>
      </c>
      <c r="U28" s="38">
        <f t="shared" si="6"/>
        <v>0.42347675167576826</v>
      </c>
      <c r="V28" s="22">
        <f t="shared" si="7"/>
        <v>1.5409492057413421</v>
      </c>
      <c r="W28" s="22">
        <f t="shared" si="8"/>
        <v>-0.45624614895192872</v>
      </c>
      <c r="X28" s="34">
        <f t="shared" si="9"/>
        <v>-0.66122630511364511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38.941683283115218</v>
      </c>
      <c r="D29" s="22">
        <v>20.47522807452885</v>
      </c>
      <c r="E29" s="22">
        <v>4.519578947368422</v>
      </c>
      <c r="F29" s="22">
        <v>12.389052631578942</v>
      </c>
      <c r="G29" s="22">
        <f t="shared" si="15"/>
        <v>1.5578236296390056</v>
      </c>
      <c r="H29" s="22">
        <f t="shared" si="1"/>
        <v>-1.052794394226332</v>
      </c>
      <c r="I29" s="22">
        <f t="shared" si="13"/>
        <v>-487.2831580348028</v>
      </c>
      <c r="J29" s="22">
        <f t="shared" si="2"/>
        <v>0.50502923541267108</v>
      </c>
      <c r="K29" s="38">
        <f t="shared" si="3"/>
        <v>233.75147329943209</v>
      </c>
      <c r="L29" s="38">
        <v>1.2300000190734863</v>
      </c>
      <c r="M29" s="38">
        <f t="shared" si="10"/>
        <v>30432.547118609786</v>
      </c>
      <c r="N29" s="22">
        <v>2</v>
      </c>
      <c r="O29" s="22">
        <f t="shared" si="11"/>
        <v>3.2546000194549563</v>
      </c>
      <c r="P29" s="22">
        <f t="shared" si="12"/>
        <v>46284.740943448225</v>
      </c>
      <c r="Q29" s="54">
        <v>4.7071828842163086</v>
      </c>
      <c r="R29" s="22">
        <f t="shared" si="16"/>
        <v>721.034631334236</v>
      </c>
      <c r="S29" s="22">
        <f t="shared" si="17"/>
        <v>15805.035815403244</v>
      </c>
      <c r="T29" s="43">
        <f t="shared" si="4"/>
        <v>34.147400402897802</v>
      </c>
      <c r="U29" s="38">
        <f t="shared" si="6"/>
        <v>0.48886784924662174</v>
      </c>
      <c r="V29" s="22">
        <f t="shared" si="7"/>
        <v>1.5578236296390056</v>
      </c>
      <c r="W29" s="22">
        <f t="shared" si="8"/>
        <v>-0.40706366021895424</v>
      </c>
      <c r="X29" s="34">
        <f t="shared" si="9"/>
        <v>-0.66189212017342947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39.011018672080127</v>
      </c>
      <c r="D30" s="22">
        <v>20.47522807452885</v>
      </c>
      <c r="E30" s="22">
        <v>4.5486315789473695</v>
      </c>
      <c r="F30" s="22">
        <v>12.424421052631573</v>
      </c>
      <c r="G30" s="22">
        <f t="shared" si="15"/>
        <v>1.5627379659723328</v>
      </c>
      <c r="H30" s="22">
        <f t="shared" si="1"/>
        <v>-0.98324089430235517</v>
      </c>
      <c r="I30" s="22">
        <f t="shared" si="13"/>
        <v>-469.20558794922539</v>
      </c>
      <c r="J30" s="22">
        <f t="shared" si="2"/>
        <v>0.57949707166997655</v>
      </c>
      <c r="K30" s="38">
        <f t="shared" si="3"/>
        <v>276.53779028453744</v>
      </c>
      <c r="L30" s="38">
        <v>1.0800000429153442</v>
      </c>
      <c r="M30" s="38">
        <f t="shared" si="10"/>
        <v>30761.218640551004</v>
      </c>
      <c r="N30" s="22">
        <v>2</v>
      </c>
      <c r="O30" s="22">
        <f t="shared" si="11"/>
        <v>3.1016000437736513</v>
      </c>
      <c r="P30" s="22">
        <f t="shared" si="12"/>
        <v>47720.308488810733</v>
      </c>
      <c r="Q30" s="54">
        <v>4.718390941619873</v>
      </c>
      <c r="R30" s="22">
        <f t="shared" si="16"/>
        <v>745.74337823376334</v>
      </c>
      <c r="S30" s="22">
        <f t="shared" si="17"/>
        <v>16274.241403352469</v>
      </c>
      <c r="T30" s="43">
        <f t="shared" si="4"/>
        <v>34.103386836169321</v>
      </c>
      <c r="U30" s="38">
        <f t="shared" si="6"/>
        <v>0.54263745674920516</v>
      </c>
      <c r="V30" s="22">
        <f t="shared" si="7"/>
        <v>1.5627379659723324</v>
      </c>
      <c r="W30" s="22">
        <f t="shared" si="8"/>
        <v>-0.35769759038578786</v>
      </c>
      <c r="X30" s="34">
        <f t="shared" si="9"/>
        <v>-0.66240291883733926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39.104188899353062</v>
      </c>
      <c r="D31" s="22">
        <v>20.47522807452885</v>
      </c>
      <c r="E31" s="22">
        <v>4.5776842105263169</v>
      </c>
      <c r="F31" s="22">
        <v>12.459789473684204</v>
      </c>
      <c r="G31" s="22">
        <f t="shared" si="15"/>
        <v>1.5914871406136974</v>
      </c>
      <c r="H31" s="22">
        <f t="shared" si="1"/>
        <v>-0.93752223268640478</v>
      </c>
      <c r="I31" s="22">
        <f t="shared" si="13"/>
        <v>-461.26470355026532</v>
      </c>
      <c r="J31" s="22">
        <f t="shared" si="2"/>
        <v>0.65396490792728912</v>
      </c>
      <c r="K31" s="38">
        <f t="shared" si="3"/>
        <v>321.75336100883476</v>
      </c>
      <c r="L31" s="38">
        <v>1.0800000429153442</v>
      </c>
      <c r="M31" s="38">
        <f t="shared" si="10"/>
        <v>31093.439815070236</v>
      </c>
      <c r="N31" s="22">
        <v>2</v>
      </c>
      <c r="O31" s="22">
        <f t="shared" si="11"/>
        <v>3.1016000437736513</v>
      </c>
      <c r="P31" s="22">
        <f t="shared" si="12"/>
        <v>49200.401597788608</v>
      </c>
      <c r="Q31" s="54">
        <v>4.8113951683044434</v>
      </c>
      <c r="R31" s="22">
        <f t="shared" si="16"/>
        <v>783.01806455910196</v>
      </c>
      <c r="S31" s="22">
        <f t="shared" si="17"/>
        <v>16735.506106902736</v>
      </c>
      <c r="T31" s="43">
        <f t="shared" si="4"/>
        <v>34.014978665651661</v>
      </c>
      <c r="U31" s="38">
        <f t="shared" si="6"/>
        <v>0.57270146828306345</v>
      </c>
      <c r="V31" s="22">
        <f t="shared" si="7"/>
        <v>1.5914871406136979</v>
      </c>
      <c r="W31" s="22">
        <f t="shared" si="8"/>
        <v>-0.35723654367132912</v>
      </c>
      <c r="X31" s="34">
        <f t="shared" si="9"/>
        <v>-0.66154912865930526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39.192850014091846</v>
      </c>
      <c r="D32" s="22">
        <v>20.47522807452885</v>
      </c>
      <c r="E32" s="22">
        <v>4.6067368421052644</v>
      </c>
      <c r="F32" s="22">
        <v>12.495157894736835</v>
      </c>
      <c r="G32" s="22">
        <f t="shared" si="15"/>
        <v>1.6157272027208947</v>
      </c>
      <c r="H32" s="22">
        <f t="shared" si="1"/>
        <v>-0.88729445853630295</v>
      </c>
      <c r="I32" s="22">
        <f t="shared" si="13"/>
        <v>-450.13707583657339</v>
      </c>
      <c r="J32" s="22">
        <f t="shared" si="2"/>
        <v>0.72843274418459458</v>
      </c>
      <c r="K32" s="38">
        <f t="shared" si="3"/>
        <v>369.54427276798839</v>
      </c>
      <c r="L32" s="38">
        <v>1.0900000333786011</v>
      </c>
      <c r="M32" s="38">
        <f t="shared" si="10"/>
        <v>31432.358319433057</v>
      </c>
      <c r="N32" s="22">
        <v>2</v>
      </c>
      <c r="O32" s="22">
        <f t="shared" si="11"/>
        <v>3.1118000340461731</v>
      </c>
      <c r="P32" s="22">
        <f t="shared" si="12"/>
        <v>50731.41971145945</v>
      </c>
      <c r="Q32" s="54">
        <v>4.8978581428527832</v>
      </c>
      <c r="R32" s="22">
        <f t="shared" si="16"/>
        <v>819.68134860456041</v>
      </c>
      <c r="S32" s="22">
        <f t="shared" si="17"/>
        <v>17185.64318273931</v>
      </c>
      <c r="T32" s="43">
        <f t="shared" si="4"/>
        <v>33.875738704898374</v>
      </c>
      <c r="U32" s="38">
        <f t="shared" si="6"/>
        <v>0.5963842644972257</v>
      </c>
      <c r="V32" s="22">
        <f t="shared" si="7"/>
        <v>1.6157272027208949</v>
      </c>
      <c r="W32" s="22">
        <f t="shared" si="8"/>
        <v>-0.35957405329642772</v>
      </c>
      <c r="X32" s="34">
        <f t="shared" si="9"/>
        <v>-0.65976888492724139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39.253161589475539</v>
      </c>
      <c r="D33" s="22">
        <v>20.47522807452885</v>
      </c>
      <c r="E33" s="22">
        <v>4.6357894736842118</v>
      </c>
      <c r="F33" s="22">
        <v>12.530526315789466</v>
      </c>
      <c r="G33" s="22">
        <f t="shared" si="15"/>
        <v>1.6116177254730069</v>
      </c>
      <c r="H33" s="22">
        <f t="shared" si="1"/>
        <v>-0.80871714503111036</v>
      </c>
      <c r="I33" s="22">
        <f t="shared" si="13"/>
        <v>-423.29167318040453</v>
      </c>
      <c r="J33" s="22">
        <f t="shared" si="2"/>
        <v>0.80290058044190005</v>
      </c>
      <c r="K33" s="38">
        <f t="shared" si="3"/>
        <v>420.24721768412098</v>
      </c>
      <c r="L33" s="38">
        <v>1.1499999761581421</v>
      </c>
      <c r="M33" s="38">
        <f t="shared" si="10"/>
        <v>31793.830432612478</v>
      </c>
      <c r="N33" s="22">
        <v>2</v>
      </c>
      <c r="O33" s="22">
        <f t="shared" si="11"/>
        <v>3.172999975681305</v>
      </c>
      <c r="P33" s="22">
        <f t="shared" si="12"/>
        <v>52341.127646566842</v>
      </c>
      <c r="Q33" s="54">
        <v>4.9083929061889648</v>
      </c>
      <c r="R33" s="22">
        <f t="shared" si="16"/>
        <v>843.53889086452375</v>
      </c>
      <c r="S33" s="22">
        <f t="shared" si="17"/>
        <v>17608.934855919713</v>
      </c>
      <c r="T33" s="43">
        <f t="shared" si="4"/>
        <v>33.642635624558842</v>
      </c>
      <c r="U33" s="38">
        <f t="shared" si="6"/>
        <v>0.5773493011960994</v>
      </c>
      <c r="V33" s="22">
        <f t="shared" si="7"/>
        <v>1.6116177254730071</v>
      </c>
      <c r="W33" s="22">
        <f t="shared" si="8"/>
        <v>-0.37759005468635282</v>
      </c>
      <c r="X33" s="34">
        <f t="shared" si="9"/>
        <v>-0.65667836959055481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39.305916786510032</v>
      </c>
      <c r="D34" s="22">
        <v>20.47522807452885</v>
      </c>
      <c r="E34" s="22">
        <v>4.6648421052631592</v>
      </c>
      <c r="F34" s="22">
        <v>12.565894736842097</v>
      </c>
      <c r="G34" s="22">
        <f t="shared" si="15"/>
        <v>1.5999518698759299</v>
      </c>
      <c r="H34" s="22">
        <f t="shared" si="1"/>
        <v>-0.72258345317671768</v>
      </c>
      <c r="I34" s="22">
        <f t="shared" si="13"/>
        <v>-390.63322752107086</v>
      </c>
      <c r="J34" s="22">
        <f t="shared" si="2"/>
        <v>0.87736841669921262</v>
      </c>
      <c r="K34" s="38">
        <f t="shared" si="3"/>
        <v>474.31096689733647</v>
      </c>
      <c r="L34" s="38">
        <v>1.2599999904632568</v>
      </c>
      <c r="M34" s="38">
        <f t="shared" si="10"/>
        <v>32194.4326930313</v>
      </c>
      <c r="N34" s="22">
        <v>2</v>
      </c>
      <c r="O34" s="22">
        <f t="shared" si="11"/>
        <v>3.2851999902725222</v>
      </c>
      <c r="P34" s="22">
        <f t="shared" si="12"/>
        <v>54060.638366920386</v>
      </c>
      <c r="Q34" s="54">
        <v>4.9119620323181152</v>
      </c>
      <c r="R34" s="22">
        <f t="shared" si="16"/>
        <v>864.94419441840694</v>
      </c>
      <c r="S34" s="22">
        <f t="shared" si="17"/>
        <v>17999.568083440783</v>
      </c>
      <c r="T34" s="43">
        <f t="shared" si="4"/>
        <v>33.295145279776591</v>
      </c>
      <c r="U34" s="38">
        <f t="shared" si="6"/>
        <v>0.53808635743513544</v>
      </c>
      <c r="V34" s="22">
        <f t="shared" si="7"/>
        <v>1.5999518698759296</v>
      </c>
      <c r="W34" s="22">
        <f t="shared" si="8"/>
        <v>-0.41041427590879681</v>
      </c>
      <c r="X34" s="34">
        <f t="shared" si="9"/>
        <v>-0.65145123653199744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39.357760903810266</v>
      </c>
      <c r="D35" s="22">
        <v>20.47522807452885</v>
      </c>
      <c r="E35" s="22">
        <v>4.6938947368421067</v>
      </c>
      <c r="F35" s="22">
        <v>12.601263157894728</v>
      </c>
      <c r="G35" s="22">
        <f t="shared" si="15"/>
        <v>1.5873749345445782</v>
      </c>
      <c r="H35" s="22">
        <f t="shared" si="1"/>
        <v>-0.63553868158806637</v>
      </c>
      <c r="I35" s="22">
        <f t="shared" si="13"/>
        <v>-355.28397323829847</v>
      </c>
      <c r="J35" s="22">
        <f t="shared" si="2"/>
        <v>0.95183625295651098</v>
      </c>
      <c r="K35" s="38">
        <f t="shared" si="3"/>
        <v>532.10319941129012</v>
      </c>
      <c r="L35" s="38">
        <v>1.3799999952316284</v>
      </c>
      <c r="M35" s="38">
        <f t="shared" si="10"/>
        <v>32638.715862659981</v>
      </c>
      <c r="N35" s="22">
        <v>2</v>
      </c>
      <c r="O35" s="22">
        <f t="shared" si="11"/>
        <v>3.4075999951362608</v>
      </c>
      <c r="P35" s="22">
        <f t="shared" si="12"/>
        <v>55902.808677282199</v>
      </c>
      <c r="Q35" s="54">
        <v>4.9300470352172852</v>
      </c>
      <c r="R35" s="22">
        <f t="shared" si="16"/>
        <v>887.38717264958905</v>
      </c>
      <c r="S35" s="22">
        <f t="shared" si="17"/>
        <v>18354.852056679083</v>
      </c>
      <c r="T35" s="43">
        <f t="shared" si="4"/>
        <v>32.833506027646401</v>
      </c>
      <c r="U35" s="38">
        <f t="shared" si="6"/>
        <v>0.49908363978312553</v>
      </c>
      <c r="V35" s="22">
        <f t="shared" si="7"/>
        <v>1.5873749345445785</v>
      </c>
      <c r="W35" s="22">
        <f t="shared" si="8"/>
        <v>-0.44433194784028623</v>
      </c>
      <c r="X35" s="34">
        <f t="shared" si="9"/>
        <v>-0.64395934692116663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39.403355901336347</v>
      </c>
      <c r="D36" s="22">
        <v>20.47522807452885</v>
      </c>
      <c r="E36" s="22">
        <v>4.7229473684210541</v>
      </c>
      <c r="F36" s="22">
        <v>12.636631578947359</v>
      </c>
      <c r="G36" s="22">
        <f t="shared" si="15"/>
        <v>1.5685488794390852</v>
      </c>
      <c r="H36" s="22">
        <f t="shared" si="1"/>
        <v>-0.5422447902252614</v>
      </c>
      <c r="I36" s="22">
        <f t="shared" si="13"/>
        <v>-313.89239750475144</v>
      </c>
      <c r="J36" s="22">
        <f t="shared" si="2"/>
        <v>1.0263040892138235</v>
      </c>
      <c r="K36" s="38">
        <f t="shared" si="3"/>
        <v>594.10262106608536</v>
      </c>
      <c r="L36" s="38">
        <v>1.5199999809265137</v>
      </c>
      <c r="M36" s="38">
        <f t="shared" si="10"/>
        <v>33134.82433754707</v>
      </c>
      <c r="N36" s="22">
        <v>2</v>
      </c>
      <c r="O36" s="22">
        <f t="shared" si="11"/>
        <v>3.5503999805450439</v>
      </c>
      <c r="P36" s="22">
        <f t="shared" si="12"/>
        <v>57887.581985684563</v>
      </c>
      <c r="Q36" s="54">
        <v>4.9468936920166016</v>
      </c>
      <c r="R36" s="22">
        <f t="shared" si="16"/>
        <v>907.99501857083703</v>
      </c>
      <c r="S36" s="22">
        <f t="shared" si="17"/>
        <v>18668.744454183834</v>
      </c>
      <c r="T36" s="43">
        <f t="shared" si="4"/>
        <v>32.24999872822562</v>
      </c>
      <c r="U36" s="38">
        <f t="shared" si="6"/>
        <v>0.45243594686924704</v>
      </c>
      <c r="V36" s="22">
        <f t="shared" si="7"/>
        <v>1.5685488794390858</v>
      </c>
      <c r="W36" s="22">
        <f t="shared" si="8"/>
        <v>-0.48195785380983147</v>
      </c>
      <c r="X36" s="34">
        <f t="shared" si="9"/>
        <v>-0.63415507876000732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39.439913261988401</v>
      </c>
      <c r="D37" s="23">
        <v>20.47522807452885</v>
      </c>
      <c r="E37" s="23">
        <v>4.7520000000000016</v>
      </c>
      <c r="F37" s="23">
        <v>12.672000000000001</v>
      </c>
      <c r="G37" s="23">
        <f t="shared" si="15"/>
        <v>1.5406851874595502</v>
      </c>
      <c r="H37" s="23">
        <f t="shared" si="1"/>
        <v>-0.43991326198842984</v>
      </c>
      <c r="I37" s="23">
        <f t="shared" si="13"/>
        <v>-263.82630091497805</v>
      </c>
      <c r="J37" s="23">
        <f t="shared" si="2"/>
        <v>1.1007719254711219</v>
      </c>
      <c r="K37" s="39">
        <f t="shared" si="3"/>
        <v>660.15874114689041</v>
      </c>
      <c r="L37" s="39">
        <v>1.5700000524520874</v>
      </c>
      <c r="M37" s="39">
        <f t="shared" si="10"/>
        <v>33655.041097026464</v>
      </c>
      <c r="N37" s="23">
        <v>2</v>
      </c>
      <c r="O37" s="23">
        <f t="shared" si="11"/>
        <v>3.6014000535011292</v>
      </c>
      <c r="P37" s="23">
        <f t="shared" si="12"/>
        <v>59972.34539428752</v>
      </c>
      <c r="Q37" s="55">
        <v>4.949368953704834</v>
      </c>
      <c r="R37" s="23">
        <f t="shared" si="16"/>
        <v>923.9850420618676</v>
      </c>
      <c r="S37" s="23">
        <f t="shared" si="17"/>
        <v>18932.570755098812</v>
      </c>
      <c r="T37" s="44">
        <f t="shared" si="4"/>
        <v>31.568834986570621</v>
      </c>
      <c r="U37" s="39">
        <f t="shared" si="6"/>
        <v>0.4293826655641968</v>
      </c>
      <c r="V37" s="23">
        <f t="shared" si="7"/>
        <v>1.5406851874595502</v>
      </c>
      <c r="W37" s="23">
        <f t="shared" si="8"/>
        <v>-0.4887240874037096</v>
      </c>
      <c r="X37" s="35">
        <f t="shared" si="9"/>
        <v>-0.62257843449164385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="85" zoomScaleNormal="85" workbookViewId="0">
      <selection activeCell="B6" sqref="B6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4" width="11.42578125" style="4" customWidth="1"/>
    <col min="5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21" width="9.140625" style="1"/>
    <col min="22" max="22" width="9.140625" style="3"/>
    <col min="23" max="23" width="10.140625" style="1" customWidth="1"/>
    <col min="24" max="24" width="12.28515625" style="1" customWidth="1"/>
    <col min="25" max="16384" width="9.140625" style="1"/>
  </cols>
  <sheetData>
    <row r="1" spans="1:24" ht="15" x14ac:dyDescent="0.25">
      <c r="A1" s="9" t="s">
        <v>137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27" t="s">
        <v>114</v>
      </c>
      <c r="U1" s="6"/>
      <c r="V1" s="7"/>
      <c r="W1" s="6"/>
    </row>
    <row r="2" spans="1:24" ht="15" x14ac:dyDescent="0.25">
      <c r="A2" s="9" t="s">
        <v>139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27" t="s">
        <v>115</v>
      </c>
      <c r="U2" s="6"/>
      <c r="V2" s="7"/>
      <c r="W2" s="6"/>
    </row>
    <row r="3" spans="1:24" ht="5.0999999999999996" customHeight="1" x14ac:dyDescent="0.25">
      <c r="A3" s="9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27"/>
      <c r="U3" s="6"/>
      <c r="V3" s="7"/>
      <c r="W3" s="6"/>
      <c r="X3" s="27"/>
    </row>
    <row r="4" spans="1:24" ht="72" x14ac:dyDescent="0.2">
      <c r="A4" s="15" t="s">
        <v>34</v>
      </c>
      <c r="B4" s="16" t="s">
        <v>68</v>
      </c>
      <c r="C4" s="16" t="s">
        <v>69</v>
      </c>
      <c r="D4" s="16" t="s">
        <v>70</v>
      </c>
      <c r="E4" s="16" t="s">
        <v>96</v>
      </c>
      <c r="F4" s="16" t="s">
        <v>97</v>
      </c>
      <c r="G4" s="16" t="s">
        <v>71</v>
      </c>
      <c r="H4" s="16" t="s">
        <v>72</v>
      </c>
      <c r="I4" s="16" t="s">
        <v>73</v>
      </c>
      <c r="J4" s="16" t="s">
        <v>74</v>
      </c>
      <c r="K4" s="16" t="s">
        <v>75</v>
      </c>
      <c r="L4" s="13" t="s">
        <v>35</v>
      </c>
      <c r="M4" s="14" t="s">
        <v>88</v>
      </c>
      <c r="N4" s="26" t="s">
        <v>36</v>
      </c>
      <c r="O4" s="25" t="s">
        <v>37</v>
      </c>
      <c r="P4" s="13" t="s">
        <v>87</v>
      </c>
      <c r="Q4" s="16" t="s">
        <v>77</v>
      </c>
      <c r="R4" s="16" t="s">
        <v>79</v>
      </c>
      <c r="S4" s="16" t="s">
        <v>80</v>
      </c>
      <c r="T4" s="41" t="s">
        <v>81</v>
      </c>
      <c r="U4" s="16" t="s">
        <v>82</v>
      </c>
      <c r="V4" s="16" t="s">
        <v>83</v>
      </c>
      <c r="W4" s="16" t="s">
        <v>84</v>
      </c>
      <c r="X4" s="16" t="s">
        <v>85</v>
      </c>
    </row>
    <row r="5" spans="1:24" ht="72" x14ac:dyDescent="0.2">
      <c r="A5" s="13" t="s">
        <v>0</v>
      </c>
      <c r="B5" s="14" t="s">
        <v>48</v>
      </c>
      <c r="C5" s="14" t="s">
        <v>49</v>
      </c>
      <c r="D5" s="14" t="s">
        <v>67</v>
      </c>
      <c r="E5" s="14" t="s">
        <v>124</v>
      </c>
      <c r="F5" s="14" t="s">
        <v>125</v>
      </c>
      <c r="G5" s="14" t="s">
        <v>50</v>
      </c>
      <c r="H5" s="14" t="s">
        <v>51</v>
      </c>
      <c r="I5" s="14" t="s">
        <v>52</v>
      </c>
      <c r="J5" s="14" t="s">
        <v>56</v>
      </c>
      <c r="K5" s="14" t="s">
        <v>57</v>
      </c>
      <c r="L5" s="14" t="s">
        <v>59</v>
      </c>
      <c r="M5" s="14" t="s">
        <v>58</v>
      </c>
      <c r="N5" s="14" t="s">
        <v>1</v>
      </c>
      <c r="O5" s="14" t="s">
        <v>60</v>
      </c>
      <c r="P5" s="14" t="s">
        <v>55</v>
      </c>
      <c r="Q5" s="14" t="s">
        <v>78</v>
      </c>
      <c r="R5" s="14" t="s">
        <v>54</v>
      </c>
      <c r="S5" s="40" t="s">
        <v>53</v>
      </c>
      <c r="T5" s="42" t="s">
        <v>76</v>
      </c>
      <c r="U5" s="14" t="s">
        <v>61</v>
      </c>
      <c r="V5" s="14" t="s">
        <v>50</v>
      </c>
      <c r="W5" s="14" t="s">
        <v>62</v>
      </c>
      <c r="X5" s="14" t="s">
        <v>63</v>
      </c>
    </row>
    <row r="6" spans="1:24" s="5" customFormat="1" x14ac:dyDescent="0.2">
      <c r="A6" s="11" t="s">
        <v>2</v>
      </c>
      <c r="B6" s="22">
        <f>'Annex 2 Table 1'!B8</f>
        <v>35.5</v>
      </c>
      <c r="C6" s="22">
        <v>36.1</v>
      </c>
      <c r="D6" s="22">
        <f>C6-E6-F6-G6</f>
        <v>22.400000000000002</v>
      </c>
      <c r="E6" s="22">
        <v>4.5</v>
      </c>
      <c r="F6" s="22">
        <v>8.9</v>
      </c>
      <c r="G6" s="22">
        <v>0.30000000000000004</v>
      </c>
      <c r="H6" s="22">
        <f>B6-C6</f>
        <v>-0.60000000000000142</v>
      </c>
      <c r="I6" s="22"/>
      <c r="J6" s="22">
        <f>B6-(C6-G6)</f>
        <v>-0.30000000000000426</v>
      </c>
      <c r="K6" s="22">
        <f>P6/100*J6</f>
        <v>-51.305565000000733</v>
      </c>
      <c r="L6" s="22">
        <v>11.889383074437276</v>
      </c>
      <c r="M6" s="22">
        <v>20535.353177608737</v>
      </c>
      <c r="N6" s="22">
        <v>12.409704861863124</v>
      </c>
      <c r="O6" s="22">
        <v>25.774525285734629</v>
      </c>
      <c r="P6" s="22">
        <v>17101.855</v>
      </c>
      <c r="Q6" s="22">
        <v>4.5711095949885259</v>
      </c>
      <c r="R6" s="22">
        <v>73.7</v>
      </c>
      <c r="S6" s="22">
        <v>1712.3</v>
      </c>
      <c r="T6" s="43">
        <f>S6/P6*100</f>
        <v>10.012364155818185</v>
      </c>
      <c r="U6" s="22"/>
      <c r="V6" s="22"/>
      <c r="W6" s="22"/>
      <c r="X6" s="34"/>
    </row>
    <row r="7" spans="1:24" s="5" customFormat="1" x14ac:dyDescent="0.2">
      <c r="A7" s="11" t="s">
        <v>3</v>
      </c>
      <c r="B7" s="22">
        <f>'Annex 2 Table 1'!B9</f>
        <v>33.299999999999997</v>
      </c>
      <c r="C7" s="22">
        <v>34</v>
      </c>
      <c r="D7" s="22">
        <f t="shared" ref="D7:D18" si="0">C7-E7-F7-G7</f>
        <v>21.8</v>
      </c>
      <c r="E7" s="22">
        <v>4</v>
      </c>
      <c r="F7" s="22">
        <v>7.9</v>
      </c>
      <c r="G7" s="22">
        <v>0.30000000000000004</v>
      </c>
      <c r="H7" s="22">
        <f t="shared" ref="H7:H37" si="1">B7-C7</f>
        <v>-0.70000000000000284</v>
      </c>
      <c r="I7" s="22"/>
      <c r="J7" s="22">
        <f t="shared" ref="J7:J37" si="2">B7-(C7-G7)</f>
        <v>-0.40000000000000568</v>
      </c>
      <c r="K7" s="22">
        <f t="shared" ref="K7:K37" si="3">P7/100*J7</f>
        <v>-90.368052000001285</v>
      </c>
      <c r="L7" s="22">
        <v>9.9494008076551843</v>
      </c>
      <c r="M7" s="22">
        <v>22578.497772516581</v>
      </c>
      <c r="N7" s="22">
        <v>20.148631741113011</v>
      </c>
      <c r="O7" s="22">
        <v>32.10270067794989</v>
      </c>
      <c r="P7" s="22">
        <v>22592.012999999999</v>
      </c>
      <c r="Q7" s="22">
        <f>R7/S6*100</f>
        <v>4.6603982946913511</v>
      </c>
      <c r="R7" s="22">
        <v>79.8</v>
      </c>
      <c r="S7" s="22">
        <v>1922</v>
      </c>
      <c r="T7" s="43">
        <f t="shared" ref="T7:T37" si="4">S7/P7*100</f>
        <v>8.5074313652351385</v>
      </c>
      <c r="U7" s="22">
        <f>+SUM(V7:X7)</f>
        <v>-1.9279761587557305</v>
      </c>
      <c r="V7" s="22">
        <f>Q7*T6/100*(1/(1+O7/100))</f>
        <v>0.35322218696617808</v>
      </c>
      <c r="W7" s="22">
        <f>-L7*(T6/100)*(1/(1+O7/100))</f>
        <v>-0.75408771741381198</v>
      </c>
      <c r="X7" s="34">
        <f>-N7*(T6/100)*(1/(1+O7/100))</f>
        <v>-1.5271106283080966</v>
      </c>
    </row>
    <row r="8" spans="1:24" s="5" customFormat="1" x14ac:dyDescent="0.2">
      <c r="A8" s="11" t="s">
        <v>4</v>
      </c>
      <c r="B8" s="22">
        <f>'Annex 2 Table 1'!B10</f>
        <v>33.200000000000003</v>
      </c>
      <c r="C8" s="22">
        <v>37.299999999999997</v>
      </c>
      <c r="D8" s="22">
        <f t="shared" si="0"/>
        <v>23.599999999999998</v>
      </c>
      <c r="E8" s="22">
        <v>4.3</v>
      </c>
      <c r="F8" s="22">
        <v>9.1</v>
      </c>
      <c r="G8" s="22">
        <v>0.3</v>
      </c>
      <c r="H8" s="22">
        <f t="shared" si="1"/>
        <v>-4.0999999999999943</v>
      </c>
      <c r="I8" s="22"/>
      <c r="J8" s="22">
        <f t="shared" si="2"/>
        <v>-3.7999999999999972</v>
      </c>
      <c r="K8" s="22">
        <f t="shared" si="3"/>
        <v>-925.34692999999925</v>
      </c>
      <c r="L8" s="22">
        <v>-3.6089129028840761</v>
      </c>
      <c r="M8" s="22">
        <v>21763.659453126838</v>
      </c>
      <c r="N8" s="22">
        <v>11.822506501793107</v>
      </c>
      <c r="O8" s="22">
        <v>7.786929636321438</v>
      </c>
      <c r="P8" s="22">
        <v>24351.235000000001</v>
      </c>
      <c r="Q8" s="22">
        <f t="shared" ref="Q8:Q20" si="5">R8/S7*100</f>
        <v>6.9771071800208109</v>
      </c>
      <c r="R8" s="22">
        <v>134.1</v>
      </c>
      <c r="S8" s="22">
        <v>4510.6000000000004</v>
      </c>
      <c r="T8" s="43">
        <f t="shared" si="4"/>
        <v>18.523085174119508</v>
      </c>
      <c r="U8" s="22">
        <f t="shared" ref="U8:U37" si="6">+SUM(V8:X8)</f>
        <v>-9.7593682074715749E-2</v>
      </c>
      <c r="V8" s="22">
        <f t="shared" ref="V8:V37" si="7">Q8*T7/100*(1/(1+O8/100))</f>
        <v>0.55069070676927834</v>
      </c>
      <c r="W8" s="22">
        <f t="shared" ref="W8:W37" si="8">-L8*(T7/100)*(1/(1+O8/100))</f>
        <v>0.28484510068140767</v>
      </c>
      <c r="X8" s="34">
        <f t="shared" ref="X8:X37" si="9">-N8*(T7/100)*(1/(1+O8/100))</f>
        <v>-0.93312948952540176</v>
      </c>
    </row>
    <row r="9" spans="1:24" s="5" customFormat="1" x14ac:dyDescent="0.2">
      <c r="A9" s="11" t="s">
        <v>5</v>
      </c>
      <c r="B9" s="22">
        <f>'Annex 2 Table 1'!B11</f>
        <v>34.6</v>
      </c>
      <c r="C9" s="22">
        <v>43.7</v>
      </c>
      <c r="D9" s="22">
        <f t="shared" si="0"/>
        <v>24.1</v>
      </c>
      <c r="E9" s="22">
        <v>4.5999999999999996</v>
      </c>
      <c r="F9" s="22">
        <v>14</v>
      </c>
      <c r="G9" s="22">
        <v>1</v>
      </c>
      <c r="H9" s="22">
        <f t="shared" si="1"/>
        <v>-9.1000000000000014</v>
      </c>
      <c r="I9" s="22"/>
      <c r="J9" s="22">
        <f t="shared" si="2"/>
        <v>-8.1000000000000014</v>
      </c>
      <c r="K9" s="22">
        <f t="shared" si="3"/>
        <v>-1524.9540330000002</v>
      </c>
      <c r="L9" s="22">
        <v>-14.332242286684737</v>
      </c>
      <c r="M9" s="22">
        <v>18644.439049855733</v>
      </c>
      <c r="N9" s="22">
        <v>-9.7528866687499711</v>
      </c>
      <c r="O9" s="22">
        <v>-22.687321608123778</v>
      </c>
      <c r="P9" s="22">
        <v>18826.593000000001</v>
      </c>
      <c r="Q9" s="22">
        <f t="shared" si="5"/>
        <v>6.3051478738970417</v>
      </c>
      <c r="R9" s="22">
        <v>284.39999999999998</v>
      </c>
      <c r="S9" s="22">
        <v>6824.8</v>
      </c>
      <c r="T9" s="43">
        <f t="shared" si="4"/>
        <v>36.250850060868686</v>
      </c>
      <c r="U9" s="22">
        <f t="shared" si="6"/>
        <v>7.2811044434586893</v>
      </c>
      <c r="V9" s="22">
        <f t="shared" si="7"/>
        <v>1.5106292206258041</v>
      </c>
      <c r="W9" s="22">
        <f t="shared" si="8"/>
        <v>3.4338138340874536</v>
      </c>
      <c r="X9" s="34">
        <f t="shared" si="9"/>
        <v>2.3366613887454313</v>
      </c>
    </row>
    <row r="10" spans="1:24" s="5" customFormat="1" x14ac:dyDescent="0.2">
      <c r="A10" s="11" t="s">
        <v>6</v>
      </c>
      <c r="B10" s="22">
        <f>'Annex 2 Table 1'!B12</f>
        <v>36.299999999999997</v>
      </c>
      <c r="C10" s="22">
        <v>44.8</v>
      </c>
      <c r="D10" s="22">
        <f t="shared" si="0"/>
        <v>25.099999999999994</v>
      </c>
      <c r="E10" s="22">
        <v>4.2</v>
      </c>
      <c r="F10" s="22">
        <v>14.2</v>
      </c>
      <c r="G10" s="22">
        <v>1.2999999999999998</v>
      </c>
      <c r="H10" s="22">
        <f t="shared" si="1"/>
        <v>-8.5</v>
      </c>
      <c r="I10" s="22"/>
      <c r="J10" s="22">
        <f t="shared" si="2"/>
        <v>-7.2000000000000028</v>
      </c>
      <c r="K10" s="22">
        <f t="shared" si="3"/>
        <v>-1291.5274320000005</v>
      </c>
      <c r="L10" s="22">
        <v>-3.7896449872606097</v>
      </c>
      <c r="M10" s="22">
        <v>17937.881000000016</v>
      </c>
      <c r="N10" s="22">
        <v>-0.96753013048931358</v>
      </c>
      <c r="O10" s="22">
        <v>-4.7205091606595584</v>
      </c>
      <c r="P10" s="22">
        <v>17937.881000000001</v>
      </c>
      <c r="Q10" s="22">
        <f t="shared" si="5"/>
        <v>4.5495838705896148</v>
      </c>
      <c r="R10" s="22">
        <v>310.5</v>
      </c>
      <c r="S10" s="22">
        <v>8429.4</v>
      </c>
      <c r="T10" s="43">
        <f t="shared" si="4"/>
        <v>46.992172598313033</v>
      </c>
      <c r="U10" s="22">
        <f t="shared" si="6"/>
        <v>3.5409291303605168</v>
      </c>
      <c r="V10" s="22">
        <f t="shared" si="7"/>
        <v>1.7309735944138094</v>
      </c>
      <c r="W10" s="22">
        <f t="shared" si="8"/>
        <v>1.4418407467012233</v>
      </c>
      <c r="X10" s="34">
        <f t="shared" si="9"/>
        <v>0.36811478924548391</v>
      </c>
    </row>
    <row r="11" spans="1:24" s="5" customFormat="1" x14ac:dyDescent="0.2">
      <c r="A11" s="11" t="s">
        <v>7</v>
      </c>
      <c r="B11" s="22">
        <f>'Annex 2 Table 1'!B13</f>
        <v>35.700000000000003</v>
      </c>
      <c r="C11" s="22">
        <v>39.1</v>
      </c>
      <c r="D11" s="22">
        <f t="shared" si="0"/>
        <v>21.3</v>
      </c>
      <c r="E11" s="22">
        <v>4.0999999999999996</v>
      </c>
      <c r="F11" s="22">
        <v>12.3</v>
      </c>
      <c r="G11" s="22">
        <v>1.4</v>
      </c>
      <c r="H11" s="22">
        <f t="shared" si="1"/>
        <v>-3.3999999999999986</v>
      </c>
      <c r="I11" s="22"/>
      <c r="J11" s="22">
        <f t="shared" si="2"/>
        <v>-2</v>
      </c>
      <c r="K11" s="22">
        <f t="shared" si="3"/>
        <v>-406.05521999999996</v>
      </c>
      <c r="L11" s="22">
        <v>6.3814951163962741</v>
      </c>
      <c r="M11" s="22">
        <v>19082.585999999992</v>
      </c>
      <c r="N11" s="22">
        <v>6.3941857775460686</v>
      </c>
      <c r="O11" s="22">
        <v>13.183725547069901</v>
      </c>
      <c r="P11" s="22">
        <v>20302.760999999999</v>
      </c>
      <c r="Q11" s="22">
        <f t="shared" si="5"/>
        <v>4.2624623342112136</v>
      </c>
      <c r="R11" s="22">
        <v>359.3</v>
      </c>
      <c r="S11" s="22">
        <v>8707.9</v>
      </c>
      <c r="T11" s="43">
        <f t="shared" si="4"/>
        <v>42.890225620052369</v>
      </c>
      <c r="U11" s="22">
        <f t="shared" si="6"/>
        <v>-3.5345597080533961</v>
      </c>
      <c r="V11" s="22">
        <f t="shared" si="7"/>
        <v>1.7697099537491503</v>
      </c>
      <c r="W11" s="22">
        <f t="shared" si="8"/>
        <v>-2.6495003455269166</v>
      </c>
      <c r="X11" s="34">
        <f t="shared" si="9"/>
        <v>-2.6547693162756296</v>
      </c>
    </row>
    <row r="12" spans="1:24" s="5" customFormat="1" x14ac:dyDescent="0.2">
      <c r="A12" s="11" t="s">
        <v>8</v>
      </c>
      <c r="B12" s="22">
        <f>'Annex 2 Table 1'!B14</f>
        <v>36.299999999999997</v>
      </c>
      <c r="C12" s="22">
        <v>37.1</v>
      </c>
      <c r="D12" s="22">
        <f t="shared" si="0"/>
        <v>20.500000000000004</v>
      </c>
      <c r="E12" s="22">
        <v>3.9</v>
      </c>
      <c r="F12" s="22">
        <v>11.4</v>
      </c>
      <c r="G12" s="22">
        <v>1.3</v>
      </c>
      <c r="H12" s="22">
        <f t="shared" si="1"/>
        <v>-0.80000000000000426</v>
      </c>
      <c r="I12" s="22"/>
      <c r="J12" s="22">
        <f t="shared" si="2"/>
        <v>0.49999999999999289</v>
      </c>
      <c r="K12" s="22">
        <f t="shared" si="3"/>
        <v>109.42806499999845</v>
      </c>
      <c r="L12" s="22">
        <v>4.0052678546889986</v>
      </c>
      <c r="M12" s="22">
        <v>19846.894682901377</v>
      </c>
      <c r="N12" s="22">
        <v>3.6449806501646975</v>
      </c>
      <c r="O12" s="22">
        <v>7.7962397431443176</v>
      </c>
      <c r="P12" s="22">
        <v>21885.613000000001</v>
      </c>
      <c r="Q12" s="22">
        <f t="shared" si="5"/>
        <v>4.1582930442471788</v>
      </c>
      <c r="R12" s="22">
        <v>362.1</v>
      </c>
      <c r="S12" s="22">
        <v>9086</v>
      </c>
      <c r="T12" s="43">
        <f t="shared" si="4"/>
        <v>41.515857929133624</v>
      </c>
      <c r="U12" s="22">
        <f t="shared" si="6"/>
        <v>-1.3893875882633713</v>
      </c>
      <c r="V12" s="22">
        <f t="shared" si="7"/>
        <v>1.6545115793187832</v>
      </c>
      <c r="W12" s="22">
        <f t="shared" si="8"/>
        <v>-1.5936255509996087</v>
      </c>
      <c r="X12" s="34">
        <f t="shared" si="9"/>
        <v>-1.4502736165825458</v>
      </c>
    </row>
    <row r="13" spans="1:24" s="5" customFormat="1" x14ac:dyDescent="0.2">
      <c r="A13" s="11" t="s">
        <v>9</v>
      </c>
      <c r="B13" s="22">
        <f>'Annex 2 Table 1'!B15</f>
        <v>36.1</v>
      </c>
      <c r="C13" s="22">
        <v>37</v>
      </c>
      <c r="D13" s="22">
        <f t="shared" si="0"/>
        <v>20.499999999999996</v>
      </c>
      <c r="E13" s="22">
        <v>3.7</v>
      </c>
      <c r="F13" s="22">
        <v>11.6</v>
      </c>
      <c r="G13" s="22">
        <v>1.2</v>
      </c>
      <c r="H13" s="22">
        <f t="shared" si="1"/>
        <v>-0.89999999999999858</v>
      </c>
      <c r="I13" s="22"/>
      <c r="J13" s="22">
        <f t="shared" si="2"/>
        <v>0.30000000000000426</v>
      </c>
      <c r="K13" s="22">
        <f t="shared" si="3"/>
        <v>68.359524000000974</v>
      </c>
      <c r="L13" s="22">
        <v>2.6265518527376353</v>
      </c>
      <c r="M13" s="22">
        <v>20368.183662906009</v>
      </c>
      <c r="N13" s="22">
        <v>1.451693913002905</v>
      </c>
      <c r="O13" s="22">
        <v>4.1163752591085734</v>
      </c>
      <c r="P13" s="22">
        <v>22786.508000000002</v>
      </c>
      <c r="Q13" s="22">
        <f t="shared" si="5"/>
        <v>3.7200088047545674</v>
      </c>
      <c r="R13" s="22">
        <v>338</v>
      </c>
      <c r="S13" s="22">
        <v>8892.7999999999993</v>
      </c>
      <c r="T13" s="43">
        <f t="shared" si="4"/>
        <v>39.026602935386144</v>
      </c>
      <c r="U13" s="22">
        <f t="shared" si="6"/>
        <v>-0.14284510712407972</v>
      </c>
      <c r="V13" s="22">
        <f t="shared" si="7"/>
        <v>1.4833339774744583</v>
      </c>
      <c r="W13" s="22">
        <f t="shared" si="8"/>
        <v>-1.047323759498809</v>
      </c>
      <c r="X13" s="34">
        <f t="shared" si="9"/>
        <v>-0.57885532509972903</v>
      </c>
    </row>
    <row r="14" spans="1:24" s="5" customFormat="1" ht="12" customHeight="1" x14ac:dyDescent="0.2">
      <c r="A14" s="11" t="s">
        <v>10</v>
      </c>
      <c r="B14" s="22">
        <f>'Annex 2 Table 1'!B16</f>
        <v>35.9</v>
      </c>
      <c r="C14" s="22">
        <v>37.5</v>
      </c>
      <c r="D14" s="22">
        <f t="shared" si="0"/>
        <v>21.1</v>
      </c>
      <c r="E14" s="22">
        <v>3.8</v>
      </c>
      <c r="F14" s="22">
        <v>11.5</v>
      </c>
      <c r="G14" s="22">
        <v>1.0999999999999999</v>
      </c>
      <c r="H14" s="22">
        <f t="shared" si="1"/>
        <v>-1.6000000000000014</v>
      </c>
      <c r="I14" s="22"/>
      <c r="J14" s="22">
        <f t="shared" si="2"/>
        <v>-0.5</v>
      </c>
      <c r="K14" s="22">
        <f t="shared" si="3"/>
        <v>-118.15576999999999</v>
      </c>
      <c r="L14" s="22">
        <v>2.1199167507369721</v>
      </c>
      <c r="M14" s="22">
        <v>20799.972200196826</v>
      </c>
      <c r="N14" s="22">
        <v>1.5539226069694712</v>
      </c>
      <c r="O14" s="22">
        <v>3.7067812233449793</v>
      </c>
      <c r="P14" s="22">
        <v>23631.153999999999</v>
      </c>
      <c r="Q14" s="22">
        <f t="shared" si="5"/>
        <v>3.7952051097517092</v>
      </c>
      <c r="R14" s="22">
        <v>337.5</v>
      </c>
      <c r="S14" s="22">
        <v>9660.1</v>
      </c>
      <c r="T14" s="43">
        <f t="shared" si="4"/>
        <v>40.878663818110624</v>
      </c>
      <c r="U14" s="22">
        <f t="shared" si="6"/>
        <v>4.5671970136885287E-2</v>
      </c>
      <c r="V14" s="22">
        <f t="shared" si="7"/>
        <v>1.4281994015188588</v>
      </c>
      <c r="W14" s="22">
        <f t="shared" si="8"/>
        <v>-0.7977602651547927</v>
      </c>
      <c r="X14" s="34">
        <f t="shared" si="9"/>
        <v>-0.58476716622718083</v>
      </c>
    </row>
    <row r="15" spans="1:24" s="5" customFormat="1" x14ac:dyDescent="0.2">
      <c r="A15" s="11" t="s">
        <v>11</v>
      </c>
      <c r="B15" s="22">
        <f>'Annex 2 Table 1'!B17</f>
        <v>35.799999999999997</v>
      </c>
      <c r="C15" s="22">
        <v>37.1</v>
      </c>
      <c r="D15" s="22">
        <f t="shared" si="0"/>
        <v>20.800000000000004</v>
      </c>
      <c r="E15" s="22">
        <v>3.8</v>
      </c>
      <c r="F15" s="22">
        <v>11.5</v>
      </c>
      <c r="G15" s="22">
        <v>1</v>
      </c>
      <c r="H15" s="22">
        <f t="shared" si="1"/>
        <v>-1.3000000000000043</v>
      </c>
      <c r="I15" s="22"/>
      <c r="J15" s="22">
        <f t="shared" si="2"/>
        <v>-0.30000000000000426</v>
      </c>
      <c r="K15" s="22">
        <f t="shared" si="3"/>
        <v>-73.104807000001045</v>
      </c>
      <c r="L15" s="22">
        <v>2.7121443159312753</v>
      </c>
      <c r="M15" s="22">
        <v>21364.09746393975</v>
      </c>
      <c r="N15" s="22">
        <v>0.39635688187222851</v>
      </c>
      <c r="O15" s="22">
        <v>3.1192509684461411</v>
      </c>
      <c r="P15" s="22">
        <v>24368.269</v>
      </c>
      <c r="Q15" s="22">
        <f t="shared" si="5"/>
        <v>3.3405451289324124</v>
      </c>
      <c r="R15" s="22">
        <v>322.7</v>
      </c>
      <c r="S15" s="22">
        <v>8898.7999999999993</v>
      </c>
      <c r="T15" s="43">
        <f t="shared" si="4"/>
        <v>36.517981642438372</v>
      </c>
      <c r="U15" s="22">
        <f t="shared" si="6"/>
        <v>9.1987148496201016E-2</v>
      </c>
      <c r="V15" s="22">
        <f t="shared" si="7"/>
        <v>1.3242631226698951</v>
      </c>
      <c r="W15" s="22">
        <f t="shared" si="8"/>
        <v>-1.0751516780419534</v>
      </c>
      <c r="X15" s="34">
        <f t="shared" si="9"/>
        <v>-0.15712429613174064</v>
      </c>
    </row>
    <row r="16" spans="1:24" s="5" customFormat="1" ht="12" customHeight="1" x14ac:dyDescent="0.2">
      <c r="A16" s="12" t="s">
        <v>12</v>
      </c>
      <c r="B16" s="23">
        <f>'Annex 2 Table 1'!B18</f>
        <v>36.1</v>
      </c>
      <c r="C16" s="23">
        <v>36.1</v>
      </c>
      <c r="D16" s="23">
        <f t="shared" si="0"/>
        <v>19.900000000000002</v>
      </c>
      <c r="E16" s="23">
        <f>(E15+E17)/2</f>
        <v>3.75</v>
      </c>
      <c r="F16" s="23">
        <f>(F15+F17)/2</f>
        <v>11.55</v>
      </c>
      <c r="G16" s="23">
        <v>0.90000000000000013</v>
      </c>
      <c r="H16" s="23">
        <f t="shared" si="1"/>
        <v>0</v>
      </c>
      <c r="I16" s="23"/>
      <c r="J16" s="23">
        <f t="shared" si="2"/>
        <v>0.89999999999999858</v>
      </c>
      <c r="K16" s="23">
        <f t="shared" si="3"/>
        <v>225.19200599999962</v>
      </c>
      <c r="L16" s="23">
        <v>1.9503888437869099</v>
      </c>
      <c r="M16" s="23">
        <v>21780.780437452195</v>
      </c>
      <c r="N16" s="23">
        <v>0.71563458435581762</v>
      </c>
      <c r="O16" s="23">
        <v>2.6799810852383477</v>
      </c>
      <c r="P16" s="23">
        <v>25021.333999999999</v>
      </c>
      <c r="Q16" s="23">
        <f t="shared" si="5"/>
        <v>3.1689666022385046</v>
      </c>
      <c r="R16" s="23">
        <v>282</v>
      </c>
      <c r="S16" s="23">
        <v>10038.299999999999</v>
      </c>
      <c r="T16" s="44">
        <f t="shared" si="4"/>
        <v>40.118964080811999</v>
      </c>
      <c r="U16" s="23">
        <f t="shared" si="6"/>
        <v>0.1788709873599667</v>
      </c>
      <c r="V16" s="23">
        <f t="shared" si="7"/>
        <v>1.1270382306554882</v>
      </c>
      <c r="W16" s="23">
        <f t="shared" si="8"/>
        <v>-0.69365287410699028</v>
      </c>
      <c r="X16" s="35">
        <f t="shared" si="9"/>
        <v>-0.25451436918853126</v>
      </c>
    </row>
    <row r="17" spans="1:24" s="2" customFormat="1" ht="12" customHeight="1" x14ac:dyDescent="0.2">
      <c r="A17" s="10" t="s">
        <v>13</v>
      </c>
      <c r="B17" s="20">
        <f>'Annex 2 Table 1'!B19</f>
        <v>36.4</v>
      </c>
      <c r="C17" s="20">
        <v>37.299999999999997</v>
      </c>
      <c r="D17" s="20">
        <f t="shared" si="0"/>
        <v>21.061708594819287</v>
      </c>
      <c r="E17" s="20">
        <v>3.7</v>
      </c>
      <c r="F17" s="20">
        <v>11.6</v>
      </c>
      <c r="G17" s="20">
        <v>0.93829140518070808</v>
      </c>
      <c r="H17" s="20">
        <f t="shared" si="1"/>
        <v>-0.89999999999999858</v>
      </c>
      <c r="I17" s="20"/>
      <c r="J17" s="22">
        <f t="shared" si="2"/>
        <v>3.8291405180707727E-2</v>
      </c>
      <c r="K17" s="37">
        <f t="shared" si="3"/>
        <v>10.214671757421961</v>
      </c>
      <c r="L17" s="37">
        <v>3.6940401776850651</v>
      </c>
      <c r="M17" s="37">
        <f>M16/100*L17+M16</f>
        <v>22585.371217825046</v>
      </c>
      <c r="N17" s="20">
        <v>2.8155623569656569</v>
      </c>
      <c r="O17" s="20">
        <f>L17+N17+L17*N17/100</f>
        <v>6.6136105393448101</v>
      </c>
      <c r="P17" s="20">
        <f>P16/100*O17+P16</f>
        <v>26676.147582508664</v>
      </c>
      <c r="Q17" s="37">
        <f t="shared" si="5"/>
        <v>2.4934500861699691</v>
      </c>
      <c r="R17" s="20">
        <v>250.3</v>
      </c>
      <c r="S17" s="20">
        <v>10327.9</v>
      </c>
      <c r="T17" s="45">
        <f t="shared" si="4"/>
        <v>38.715860182044878</v>
      </c>
      <c r="U17" s="37">
        <f t="shared" si="6"/>
        <v>-1.5112880523280201</v>
      </c>
      <c r="V17" s="20">
        <f t="shared" si="7"/>
        <v>0.93829140518070775</v>
      </c>
      <c r="W17" s="20">
        <f t="shared" si="8"/>
        <v>-1.3900764119317692</v>
      </c>
      <c r="X17" s="36">
        <f t="shared" si="9"/>
        <v>-1.0595030455769585</v>
      </c>
    </row>
    <row r="18" spans="1:24" s="2" customFormat="1" x14ac:dyDescent="0.2">
      <c r="A18" s="11" t="s">
        <v>14</v>
      </c>
      <c r="B18" s="22">
        <f>'Annex 2 Table 1'!B20</f>
        <v>36.5</v>
      </c>
      <c r="C18" s="21">
        <v>37.5</v>
      </c>
      <c r="D18" s="21">
        <f t="shared" si="0"/>
        <v>20.47522807452885</v>
      </c>
      <c r="E18" s="21">
        <v>4.2</v>
      </c>
      <c r="F18" s="22">
        <v>12</v>
      </c>
      <c r="G18" s="22">
        <v>0.82477192547114608</v>
      </c>
      <c r="H18" s="22">
        <f t="shared" si="1"/>
        <v>-1</v>
      </c>
      <c r="I18" s="22">
        <f>P18/100*H18</f>
        <v>-283.59355207972914</v>
      </c>
      <c r="J18" s="22">
        <f t="shared" si="2"/>
        <v>-0.17522807452885303</v>
      </c>
      <c r="K18" s="38">
        <f t="shared" si="3"/>
        <v>-49.693552079728939</v>
      </c>
      <c r="L18" s="38">
        <v>3.4198469068866366</v>
      </c>
      <c r="M18" s="38">
        <f t="shared" ref="M18:M37" si="10">M17/100*L18+M17</f>
        <v>23357.7563368267</v>
      </c>
      <c r="N18" s="22">
        <v>2.7943749963641835</v>
      </c>
      <c r="O18" s="22">
        <f t="shared" ref="O18:O37" si="11">L18+N18+L18*N18/100</f>
        <v>6.3097852501307941</v>
      </c>
      <c r="P18" s="22">
        <f t="shared" ref="P18:P37" si="12">P17/100*O18+P17</f>
        <v>28359.355207972916</v>
      </c>
      <c r="Q18" s="38">
        <f t="shared" si="5"/>
        <v>2.2647392015801859</v>
      </c>
      <c r="R18" s="22">
        <v>233.9</v>
      </c>
      <c r="S18" s="22">
        <v>10591.9</v>
      </c>
      <c r="T18" s="43">
        <f t="shared" si="4"/>
        <v>37.348874550653413</v>
      </c>
      <c r="U18" s="38">
        <f t="shared" si="6"/>
        <v>-1.4383212204738887</v>
      </c>
      <c r="V18" s="22">
        <f t="shared" si="7"/>
        <v>0.82477192547114619</v>
      </c>
      <c r="W18" s="22">
        <f t="shared" si="8"/>
        <v>-1.2454386431079614</v>
      </c>
      <c r="X18" s="34">
        <f t="shared" si="9"/>
        <v>-1.0176545028370734</v>
      </c>
    </row>
    <row r="19" spans="1:24" s="2" customFormat="1" x14ac:dyDescent="0.2">
      <c r="A19" s="11" t="s">
        <v>15</v>
      </c>
      <c r="B19" s="22">
        <f>'Annex 2 Table 1'!B21</f>
        <v>36.5</v>
      </c>
      <c r="C19" s="22">
        <f>D19+E19+F19+G19</f>
        <v>37.782751377911453</v>
      </c>
      <c r="D19" s="22">
        <v>20.47522807452885</v>
      </c>
      <c r="E19" s="22">
        <v>4.2631578947368425</v>
      </c>
      <c r="F19" s="22">
        <v>12.126315789473685</v>
      </c>
      <c r="G19" s="22">
        <v>0.91804961917207417</v>
      </c>
      <c r="H19" s="22">
        <f t="shared" si="1"/>
        <v>-1.2827513779114526</v>
      </c>
      <c r="I19" s="22">
        <f t="shared" ref="I19:I37" si="13">P19/100*H19</f>
        <v>-384.52516272441784</v>
      </c>
      <c r="J19" s="22">
        <f t="shared" si="2"/>
        <v>-0.36470175873937904</v>
      </c>
      <c r="K19" s="38">
        <f t="shared" si="3"/>
        <v>-109.32516272441811</v>
      </c>
      <c r="L19" s="38">
        <v>3.2121974475243231</v>
      </c>
      <c r="M19" s="38">
        <f t="shared" si="10"/>
        <v>24108.053589677198</v>
      </c>
      <c r="N19" s="22">
        <v>2.4129551413567469</v>
      </c>
      <c r="O19" s="22">
        <f t="shared" si="11"/>
        <v>5.7026614723416387</v>
      </c>
      <c r="P19" s="22">
        <f t="shared" si="12"/>
        <v>29976.593231222498</v>
      </c>
      <c r="Q19" s="38">
        <f t="shared" si="5"/>
        <v>2.5982118411238777</v>
      </c>
      <c r="R19" s="22">
        <v>275.2</v>
      </c>
      <c r="S19" s="22">
        <v>11567.3</v>
      </c>
      <c r="T19" s="43">
        <f t="shared" si="4"/>
        <v>38.587773836661107</v>
      </c>
      <c r="U19" s="38">
        <f t="shared" si="6"/>
        <v>-1.0695362698112008</v>
      </c>
      <c r="V19" s="22">
        <f t="shared" si="7"/>
        <v>0.91804961917207439</v>
      </c>
      <c r="W19" s="22">
        <f t="shared" si="8"/>
        <v>-1.1349946900902503</v>
      </c>
      <c r="X19" s="34">
        <f t="shared" si="9"/>
        <v>-0.85259119889302482</v>
      </c>
    </row>
    <row r="20" spans="1:24" s="2" customFormat="1" x14ac:dyDescent="0.2">
      <c r="A20" s="11" t="s">
        <v>16</v>
      </c>
      <c r="B20" s="22">
        <f>'Annex 2 Table 1'!B22</f>
        <v>36.638888888888886</v>
      </c>
      <c r="C20" s="22">
        <f t="shared" ref="C20:C37" si="14">D20+E20+F20+G20</f>
        <v>37.987127120999254</v>
      </c>
      <c r="D20" s="22">
        <v>20.47522807452885</v>
      </c>
      <c r="E20" s="22">
        <v>4.3263157894736848</v>
      </c>
      <c r="F20" s="22">
        <v>12.252631578947369</v>
      </c>
      <c r="G20" s="22">
        <v>0.93295167804935197</v>
      </c>
      <c r="H20" s="22">
        <f t="shared" si="1"/>
        <v>-1.3482382321103685</v>
      </c>
      <c r="I20" s="22">
        <f t="shared" si="13"/>
        <v>-426.89196357749057</v>
      </c>
      <c r="J20" s="22">
        <f t="shared" si="2"/>
        <v>-0.41528655406101933</v>
      </c>
      <c r="K20" s="38">
        <f t="shared" si="3"/>
        <v>-131.49196357749159</v>
      </c>
      <c r="L20" s="38">
        <v>3.2027343992591106</v>
      </c>
      <c r="M20" s="38">
        <f t="shared" si="10"/>
        <v>24880.17051498561</v>
      </c>
      <c r="N20" s="22">
        <v>2.3476468110771691</v>
      </c>
      <c r="O20" s="22">
        <f t="shared" si="11"/>
        <v>5.6255701023277576</v>
      </c>
      <c r="P20" s="22">
        <f t="shared" si="12"/>
        <v>31662.947497734556</v>
      </c>
      <c r="Q20" s="38">
        <f t="shared" si="5"/>
        <v>2.5537506591858081</v>
      </c>
      <c r="R20" s="22">
        <v>295.39999999999998</v>
      </c>
      <c r="S20" s="22">
        <v>12475.3</v>
      </c>
      <c r="T20" s="43">
        <f t="shared" si="4"/>
        <v>39.400311676266369</v>
      </c>
      <c r="U20" s="38">
        <f t="shared" si="6"/>
        <v>-1.0947472460295409</v>
      </c>
      <c r="V20" s="22">
        <f t="shared" si="7"/>
        <v>0.93295167804935231</v>
      </c>
      <c r="W20" s="22">
        <f t="shared" si="8"/>
        <v>-1.1700423537385638</v>
      </c>
      <c r="X20" s="34">
        <f t="shared" si="9"/>
        <v>-0.85765657034032938</v>
      </c>
    </row>
    <row r="21" spans="1:24" ht="12" customHeight="1" x14ac:dyDescent="0.2">
      <c r="A21" s="11" t="s">
        <v>17</v>
      </c>
      <c r="B21" s="22">
        <f>'Annex 2 Table 1'!B23</f>
        <v>36.777777777777779</v>
      </c>
      <c r="C21" s="22">
        <f t="shared" si="14"/>
        <v>37.825587197723038</v>
      </c>
      <c r="D21" s="22">
        <v>20.47522807452885</v>
      </c>
      <c r="E21" s="22">
        <v>4.3894736842105271</v>
      </c>
      <c r="F21" s="22">
        <v>12.378947368421054</v>
      </c>
      <c r="G21" s="22">
        <f>R21/P21*100</f>
        <v>0.58193807056261082</v>
      </c>
      <c r="H21" s="22">
        <f t="shared" si="1"/>
        <v>-1.0478094199452599</v>
      </c>
      <c r="I21" s="22">
        <f t="shared" si="13"/>
        <v>-349.16756425342794</v>
      </c>
      <c r="J21" s="22">
        <f t="shared" si="2"/>
        <v>-0.46587134938265251</v>
      </c>
      <c r="K21" s="38">
        <f t="shared" si="3"/>
        <v>-155.24499133429876</v>
      </c>
      <c r="L21" s="38">
        <v>2.8</v>
      </c>
      <c r="M21" s="38">
        <f t="shared" si="10"/>
        <v>25576.815289405207</v>
      </c>
      <c r="N21" s="22">
        <v>2.3781174488617354</v>
      </c>
      <c r="O21" s="22">
        <f t="shared" si="11"/>
        <v>5.2447047374298643</v>
      </c>
      <c r="P21" s="22">
        <f t="shared" si="12"/>
        <v>33323.57560515817</v>
      </c>
      <c r="Q21" s="54">
        <v>1.5544521808624268</v>
      </c>
      <c r="R21" s="22">
        <f>Q21%*S20</f>
        <v>193.92257291913032</v>
      </c>
      <c r="S21" s="22">
        <f>S20-I21</f>
        <v>12824.467564253428</v>
      </c>
      <c r="T21" s="43">
        <f t="shared" si="4"/>
        <v>38.484668380749405</v>
      </c>
      <c r="U21" s="38">
        <f t="shared" si="6"/>
        <v>-1.3565864555925464</v>
      </c>
      <c r="V21" s="22">
        <f t="shared" si="7"/>
        <v>0.58193807056261082</v>
      </c>
      <c r="W21" s="22">
        <f t="shared" si="8"/>
        <v>-1.0482320509025158</v>
      </c>
      <c r="X21" s="34">
        <f t="shared" si="9"/>
        <v>-0.89029247525264132</v>
      </c>
    </row>
    <row r="22" spans="1:24" x14ac:dyDescent="0.2">
      <c r="A22" s="11" t="s">
        <v>18</v>
      </c>
      <c r="B22" s="22">
        <f>'Annex 2 Table 1'!B24</f>
        <v>36.916666666666671</v>
      </c>
      <c r="C22" s="22">
        <f t="shared" si="14"/>
        <v>38.007222790004228</v>
      </c>
      <c r="D22" s="22">
        <v>20.47522807452885</v>
      </c>
      <c r="E22" s="22">
        <v>4.4526315789473694</v>
      </c>
      <c r="F22" s="22">
        <v>12.505263157894738</v>
      </c>
      <c r="G22" s="22">
        <f t="shared" ref="G22:G37" si="15">R22/P22*100</f>
        <v>0.57409997863327067</v>
      </c>
      <c r="H22" s="22">
        <f t="shared" si="1"/>
        <v>-1.0905561233375565</v>
      </c>
      <c r="I22" s="22">
        <f t="shared" si="13"/>
        <v>-382.58603068850641</v>
      </c>
      <c r="J22" s="22">
        <f t="shared" si="2"/>
        <v>-0.51645614470428569</v>
      </c>
      <c r="K22" s="38">
        <f t="shared" si="3"/>
        <v>-181.18178624534895</v>
      </c>
      <c r="L22" s="38">
        <v>2.8</v>
      </c>
      <c r="M22" s="38">
        <f t="shared" si="10"/>
        <v>26292.966117508553</v>
      </c>
      <c r="N22" s="22">
        <v>2.4085880866463016</v>
      </c>
      <c r="O22" s="22">
        <f t="shared" si="11"/>
        <v>5.2760285530723978</v>
      </c>
      <c r="P22" s="22">
        <f t="shared" si="12"/>
        <v>35081.736968990983</v>
      </c>
      <c r="Q22" s="54">
        <v>1.5704686641693115</v>
      </c>
      <c r="R22" s="22">
        <f t="shared" ref="R22:R37" si="16">Q22%*S21</f>
        <v>201.40424444315744</v>
      </c>
      <c r="S22" s="22">
        <f t="shared" ref="S22:S37" si="17">S21-I22</f>
        <v>13207.053594941934</v>
      </c>
      <c r="T22" s="43">
        <f t="shared" si="4"/>
        <v>37.646521341334235</v>
      </c>
      <c r="U22" s="38">
        <f t="shared" si="6"/>
        <v>-1.3299496706698704</v>
      </c>
      <c r="V22" s="22">
        <f t="shared" si="7"/>
        <v>0.57409997863327078</v>
      </c>
      <c r="W22" s="22">
        <f t="shared" si="8"/>
        <v>-1.0235670261039072</v>
      </c>
      <c r="X22" s="34">
        <f t="shared" si="9"/>
        <v>-0.88048262319923398</v>
      </c>
    </row>
    <row r="23" spans="1:24" x14ac:dyDescent="0.2">
      <c r="A23" s="11" t="s">
        <v>19</v>
      </c>
      <c r="B23" s="22">
        <f>'Annex 2 Table 1'!B25</f>
        <v>37.055555555555557</v>
      </c>
      <c r="C23" s="22">
        <f t="shared" si="14"/>
        <v>38.426325695302936</v>
      </c>
      <c r="D23" s="22">
        <v>20.47522807452885</v>
      </c>
      <c r="E23" s="22">
        <v>4.5157894736842117</v>
      </c>
      <c r="F23" s="22">
        <v>12.631578947368423</v>
      </c>
      <c r="G23" s="22">
        <f t="shared" si="15"/>
        <v>0.80372919972145263</v>
      </c>
      <c r="H23" s="22">
        <f t="shared" si="1"/>
        <v>-1.3707701397473784</v>
      </c>
      <c r="I23" s="22">
        <f t="shared" si="13"/>
        <v>-505.42726202059515</v>
      </c>
      <c r="J23" s="22">
        <f t="shared" si="2"/>
        <v>-0.56704094002592598</v>
      </c>
      <c r="K23" s="38">
        <f t="shared" si="3"/>
        <v>-209.07805142567952</v>
      </c>
      <c r="L23" s="38">
        <v>2.6</v>
      </c>
      <c r="M23" s="38">
        <f t="shared" si="10"/>
        <v>26976.583236563776</v>
      </c>
      <c r="N23" s="22">
        <v>2.4390587244308679</v>
      </c>
      <c r="O23" s="22">
        <f t="shared" si="11"/>
        <v>5.1024742512660701</v>
      </c>
      <c r="P23" s="22">
        <f t="shared" si="12"/>
        <v>36871.77356473064</v>
      </c>
      <c r="Q23" s="54">
        <v>2.243870735168457</v>
      </c>
      <c r="R23" s="22">
        <f t="shared" si="16"/>
        <v>296.34921059491569</v>
      </c>
      <c r="S23" s="22">
        <f t="shared" si="17"/>
        <v>13712.480856962529</v>
      </c>
      <c r="T23" s="43">
        <f t="shared" si="4"/>
        <v>37.189642730066765</v>
      </c>
      <c r="U23" s="38">
        <f t="shared" si="6"/>
        <v>-1.0012048245338134</v>
      </c>
      <c r="V23" s="22">
        <f t="shared" si="7"/>
        <v>0.80372919972145274</v>
      </c>
      <c r="W23" s="22">
        <f t="shared" si="8"/>
        <v>-0.93129068734830422</v>
      </c>
      <c r="X23" s="34">
        <f t="shared" si="9"/>
        <v>-0.87364333690696194</v>
      </c>
    </row>
    <row r="24" spans="1:24" x14ac:dyDescent="0.2">
      <c r="A24" s="11" t="s">
        <v>20</v>
      </c>
      <c r="B24" s="22">
        <f>'Annex 2 Table 1'!B26</f>
        <v>37.194444444444443</v>
      </c>
      <c r="C24" s="22">
        <f t="shared" si="14"/>
        <v>39.018031419744183</v>
      </c>
      <c r="D24" s="22">
        <v>20.47522807452885</v>
      </c>
      <c r="E24" s="22">
        <v>4.578947368421054</v>
      </c>
      <c r="F24" s="22">
        <v>12.757894736842108</v>
      </c>
      <c r="G24" s="22">
        <f t="shared" si="15"/>
        <v>1.2059612399521671</v>
      </c>
      <c r="H24" s="22">
        <f t="shared" si="1"/>
        <v>-1.8235869752997402</v>
      </c>
      <c r="I24" s="22">
        <f t="shared" si="13"/>
        <v>-706.90753683768924</v>
      </c>
      <c r="J24" s="22">
        <f t="shared" si="2"/>
        <v>-0.61762573534757337</v>
      </c>
      <c r="K24" s="38">
        <f t="shared" si="3"/>
        <v>-239.42059971686058</v>
      </c>
      <c r="L24" s="38">
        <v>2.6</v>
      </c>
      <c r="M24" s="38">
        <f t="shared" si="10"/>
        <v>27677.974400714433</v>
      </c>
      <c r="N24" s="22">
        <v>2.4695293622154342</v>
      </c>
      <c r="O24" s="22">
        <f t="shared" si="11"/>
        <v>5.1337371256330355</v>
      </c>
      <c r="P24" s="22">
        <f t="shared" si="12"/>
        <v>38764.673493102564</v>
      </c>
      <c r="Q24" s="54">
        <v>3.4092075824737549</v>
      </c>
      <c r="R24" s="22">
        <f t="shared" si="16"/>
        <v>467.48693712082866</v>
      </c>
      <c r="S24" s="22">
        <f t="shared" si="17"/>
        <v>14419.388393800218</v>
      </c>
      <c r="T24" s="43">
        <f t="shared" si="4"/>
        <v>37.197239379214359</v>
      </c>
      <c r="U24" s="38">
        <f t="shared" si="6"/>
        <v>-0.58731645515231035</v>
      </c>
      <c r="V24" s="22">
        <f t="shared" si="7"/>
        <v>1.2059612399521671</v>
      </c>
      <c r="W24" s="22">
        <f t="shared" si="8"/>
        <v>-0.91971496250178009</v>
      </c>
      <c r="X24" s="34">
        <f t="shared" si="9"/>
        <v>-0.87356273260269734</v>
      </c>
    </row>
    <row r="25" spans="1:24" x14ac:dyDescent="0.2">
      <c r="A25" s="11" t="s">
        <v>21</v>
      </c>
      <c r="B25" s="22">
        <f>'Annex 2 Table 1'!B27</f>
        <v>37.333333333333336</v>
      </c>
      <c r="C25" s="22">
        <f t="shared" si="14"/>
        <v>39.282937202858754</v>
      </c>
      <c r="D25" s="22">
        <v>20.47522807452885</v>
      </c>
      <c r="E25" s="22">
        <v>4.6421052631578963</v>
      </c>
      <c r="F25" s="22">
        <v>12.884210526315792</v>
      </c>
      <c r="G25" s="22">
        <f t="shared" si="15"/>
        <v>1.2813933388562193</v>
      </c>
      <c r="H25" s="22">
        <f t="shared" si="1"/>
        <v>-1.9496038695254185</v>
      </c>
      <c r="I25" s="22">
        <f t="shared" si="13"/>
        <v>-794.73286457176926</v>
      </c>
      <c r="J25" s="22">
        <f t="shared" si="2"/>
        <v>-0.66821053066919944</v>
      </c>
      <c r="K25" s="38">
        <f t="shared" si="3"/>
        <v>-272.38808738363105</v>
      </c>
      <c r="L25" s="38">
        <v>2.5923076923076924</v>
      </c>
      <c r="M25" s="38">
        <f t="shared" si="10"/>
        <v>28395.472660179108</v>
      </c>
      <c r="N25" s="22">
        <v>2.5</v>
      </c>
      <c r="O25" s="22">
        <f t="shared" si="11"/>
        <v>5.1571153846153841</v>
      </c>
      <c r="P25" s="22">
        <f t="shared" si="12"/>
        <v>40763.812433611281</v>
      </c>
      <c r="Q25" s="54">
        <v>3.6225168704986572</v>
      </c>
      <c r="R25" s="22">
        <f t="shared" si="16"/>
        <v>522.34477718813821</v>
      </c>
      <c r="S25" s="22">
        <f t="shared" si="17"/>
        <v>15214.121258371988</v>
      </c>
      <c r="T25" s="43">
        <f t="shared" si="4"/>
        <v>37.322616188439184</v>
      </c>
      <c r="U25" s="38">
        <f t="shared" si="6"/>
        <v>-0.51990928846077356</v>
      </c>
      <c r="V25" s="22">
        <f t="shared" si="7"/>
        <v>1.2813933388562195</v>
      </c>
      <c r="W25" s="22">
        <f t="shared" si="8"/>
        <v>-0.91697731934414906</v>
      </c>
      <c r="X25" s="34">
        <f t="shared" si="9"/>
        <v>-0.88432530797284403</v>
      </c>
    </row>
    <row r="26" spans="1:24" x14ac:dyDescent="0.2">
      <c r="A26" s="11" t="s">
        <v>22</v>
      </c>
      <c r="B26" s="22">
        <f>'Annex 2 Table 1'!B28</f>
        <v>37.472222222222229</v>
      </c>
      <c r="C26" s="22">
        <f t="shared" si="14"/>
        <v>39.491336572253545</v>
      </c>
      <c r="D26" s="22">
        <v>20.47522807452885</v>
      </c>
      <c r="E26" s="22">
        <v>4.7052631578947386</v>
      </c>
      <c r="F26" s="22">
        <v>13.010526315789477</v>
      </c>
      <c r="G26" s="22">
        <f t="shared" si="15"/>
        <v>1.3003190240404743</v>
      </c>
      <c r="H26" s="22">
        <f t="shared" si="1"/>
        <v>-2.019114350031316</v>
      </c>
      <c r="I26" s="22">
        <f t="shared" si="13"/>
        <v>-865.44965647773677</v>
      </c>
      <c r="J26" s="22">
        <f t="shared" si="2"/>
        <v>-0.71879532599083973</v>
      </c>
      <c r="K26" s="38">
        <f t="shared" si="3"/>
        <v>-308.09605604899332</v>
      </c>
      <c r="L26" s="38">
        <v>2.5846153846153848</v>
      </c>
      <c r="M26" s="38">
        <f t="shared" si="10"/>
        <v>29129.386415088353</v>
      </c>
      <c r="N26" s="22">
        <v>2.5</v>
      </c>
      <c r="O26" s="22">
        <f t="shared" si="11"/>
        <v>5.1492307692307691</v>
      </c>
      <c r="P26" s="22">
        <f t="shared" si="12"/>
        <v>42862.835206154312</v>
      </c>
      <c r="Q26" s="54">
        <v>3.6633965969085693</v>
      </c>
      <c r="R26" s="22">
        <f t="shared" si="16"/>
        <v>557.35360042874254</v>
      </c>
      <c r="S26" s="22">
        <f t="shared" si="17"/>
        <v>16079.570914849724</v>
      </c>
      <c r="T26" s="43">
        <f t="shared" si="4"/>
        <v>37.514016134287345</v>
      </c>
      <c r="U26" s="38">
        <f t="shared" si="6"/>
        <v>-0.50446021283592846</v>
      </c>
      <c r="V26" s="22">
        <f t="shared" si="7"/>
        <v>1.3003190240404745</v>
      </c>
      <c r="W26" s="22">
        <f t="shared" si="8"/>
        <v>-0.91740669227000216</v>
      </c>
      <c r="X26" s="34">
        <f t="shared" si="9"/>
        <v>-0.8873725446064008</v>
      </c>
    </row>
    <row r="27" spans="1:24" x14ac:dyDescent="0.2">
      <c r="A27" s="11" t="s">
        <v>23</v>
      </c>
      <c r="B27" s="22">
        <f>'Annex 2 Table 1'!B29</f>
        <v>37.611111111111114</v>
      </c>
      <c r="C27" s="22">
        <f t="shared" si="14"/>
        <v>39.871045916126654</v>
      </c>
      <c r="D27" s="22">
        <v>20.47522807452885</v>
      </c>
      <c r="E27" s="22">
        <v>4.7684210526315809</v>
      </c>
      <c r="F27" s="22">
        <v>13.136842105263161</v>
      </c>
      <c r="G27" s="22">
        <f t="shared" si="15"/>
        <v>1.4905546837030588</v>
      </c>
      <c r="H27" s="22">
        <f t="shared" si="1"/>
        <v>-2.2599348050155399</v>
      </c>
      <c r="I27" s="22">
        <f t="shared" si="13"/>
        <v>-1018.4749186032402</v>
      </c>
      <c r="J27" s="22">
        <f t="shared" si="2"/>
        <v>-0.76938012131248001</v>
      </c>
      <c r="K27" s="38">
        <f t="shared" si="3"/>
        <v>-346.73316889037028</v>
      </c>
      <c r="L27" s="38">
        <v>2.5769230769230771</v>
      </c>
      <c r="M27" s="38">
        <f t="shared" si="10"/>
        <v>29880.028295784861</v>
      </c>
      <c r="N27" s="22">
        <v>2.5</v>
      </c>
      <c r="O27" s="22">
        <f t="shared" si="11"/>
        <v>5.141346153846154</v>
      </c>
      <c r="P27" s="22">
        <f t="shared" si="12"/>
        <v>45066.561935455342</v>
      </c>
      <c r="Q27" s="54">
        <v>4.177609920501709</v>
      </c>
      <c r="R27" s="22">
        <f t="shared" si="16"/>
        <v>671.74174971286948</v>
      </c>
      <c r="S27" s="22">
        <f t="shared" si="17"/>
        <v>17098.045833452965</v>
      </c>
      <c r="T27" s="43">
        <f t="shared" si="4"/>
        <v>37.939538982230133</v>
      </c>
      <c r="U27" s="38">
        <f t="shared" si="6"/>
        <v>-0.32087137452475911</v>
      </c>
      <c r="V27" s="22">
        <f t="shared" si="7"/>
        <v>1.4905546837030588</v>
      </c>
      <c r="W27" s="22">
        <f t="shared" si="8"/>
        <v>-0.91943595379745302</v>
      </c>
      <c r="X27" s="34">
        <f t="shared" si="9"/>
        <v>-0.89199010443036486</v>
      </c>
    </row>
    <row r="28" spans="1:24" x14ac:dyDescent="0.2">
      <c r="A28" s="11" t="s">
        <v>24</v>
      </c>
      <c r="B28" s="22">
        <f>'Annex 2 Table 1'!B30</f>
        <v>37.75</v>
      </c>
      <c r="C28" s="22">
        <f t="shared" si="14"/>
        <v>40.251938931177165</v>
      </c>
      <c r="D28" s="22">
        <v>20.47522807452885</v>
      </c>
      <c r="E28" s="22">
        <v>4.8315789473684232</v>
      </c>
      <c r="F28" s="22">
        <v>13.263157894736846</v>
      </c>
      <c r="G28" s="22">
        <f t="shared" si="15"/>
        <v>1.6819740145430453</v>
      </c>
      <c r="H28" s="22">
        <f t="shared" si="1"/>
        <v>-2.5019389311771647</v>
      </c>
      <c r="I28" s="22">
        <f t="shared" si="13"/>
        <v>-1185.4195802785691</v>
      </c>
      <c r="J28" s="22">
        <f t="shared" si="2"/>
        <v>-0.8199649166341203</v>
      </c>
      <c r="K28" s="38">
        <f t="shared" si="3"/>
        <v>-388.49967727319495</v>
      </c>
      <c r="L28" s="38">
        <v>2.5692307692307694</v>
      </c>
      <c r="M28" s="38">
        <f t="shared" si="10"/>
        <v>30647.715176615027</v>
      </c>
      <c r="N28" s="22">
        <v>2.5</v>
      </c>
      <c r="O28" s="22">
        <f t="shared" si="11"/>
        <v>5.1334615384615381</v>
      </c>
      <c r="P28" s="22">
        <f t="shared" si="12"/>
        <v>47380.036559118889</v>
      </c>
      <c r="Q28" s="54">
        <v>4.6608829498291016</v>
      </c>
      <c r="R28" s="22">
        <f t="shared" si="16"/>
        <v>796.91990300537441</v>
      </c>
      <c r="S28" s="22">
        <f t="shared" si="17"/>
        <v>18283.465413731534</v>
      </c>
      <c r="T28" s="43">
        <f t="shared" si="4"/>
        <v>38.588964343491305</v>
      </c>
      <c r="U28" s="38">
        <f t="shared" si="6"/>
        <v>-0.14736058135811048</v>
      </c>
      <c r="V28" s="22">
        <f t="shared" si="7"/>
        <v>1.6819740145430448</v>
      </c>
      <c r="W28" s="22">
        <f t="shared" si="8"/>
        <v>-0.92715896059330183</v>
      </c>
      <c r="X28" s="34">
        <f t="shared" si="9"/>
        <v>-0.9021756353078535</v>
      </c>
    </row>
    <row r="29" spans="1:24" x14ac:dyDescent="0.2">
      <c r="A29" s="11" t="s">
        <v>25</v>
      </c>
      <c r="B29" s="22">
        <f>'Annex 2 Table 1'!B31</f>
        <v>37.888888888888886</v>
      </c>
      <c r="C29" s="22">
        <f t="shared" si="14"/>
        <v>40.487327453337983</v>
      </c>
      <c r="D29" s="22">
        <v>20.47522807452885</v>
      </c>
      <c r="E29" s="22">
        <v>4.8947368421052655</v>
      </c>
      <c r="F29" s="22">
        <v>13.389473684210531</v>
      </c>
      <c r="G29" s="22">
        <f t="shared" si="15"/>
        <v>1.7278888524933396</v>
      </c>
      <c r="H29" s="22">
        <f t="shared" si="1"/>
        <v>-2.598438564449097</v>
      </c>
      <c r="I29" s="22">
        <f t="shared" si="13"/>
        <v>-1294.2442280569469</v>
      </c>
      <c r="J29" s="22">
        <f t="shared" si="2"/>
        <v>-0.87054971195576059</v>
      </c>
      <c r="K29" s="38">
        <f t="shared" si="3"/>
        <v>-433.60807346016929</v>
      </c>
      <c r="L29" s="38">
        <v>2.5615384615384618</v>
      </c>
      <c r="M29" s="38">
        <f t="shared" si="10"/>
        <v>31432.768188446782</v>
      </c>
      <c r="N29" s="22">
        <v>2.5</v>
      </c>
      <c r="O29" s="22">
        <f t="shared" si="11"/>
        <v>5.125576923076923</v>
      </c>
      <c r="P29" s="22">
        <f t="shared" si="12"/>
        <v>49808.5367791385</v>
      </c>
      <c r="Q29" s="54">
        <v>4.7071828842163086</v>
      </c>
      <c r="R29" s="22">
        <f t="shared" si="16"/>
        <v>860.63615459677919</v>
      </c>
      <c r="S29" s="22">
        <f t="shared" si="17"/>
        <v>19577.709641788482</v>
      </c>
      <c r="T29" s="43">
        <f t="shared" si="4"/>
        <v>39.305932090718009</v>
      </c>
      <c r="U29" s="38">
        <f t="shared" si="6"/>
        <v>-0.1300750506055024</v>
      </c>
      <c r="V29" s="22">
        <f t="shared" si="7"/>
        <v>1.7278888524933396</v>
      </c>
      <c r="W29" s="22">
        <f t="shared" si="8"/>
        <v>-0.9402765649421192</v>
      </c>
      <c r="X29" s="34">
        <f t="shared" si="9"/>
        <v>-0.91768733815672276</v>
      </c>
    </row>
    <row r="30" spans="1:24" x14ac:dyDescent="0.2">
      <c r="A30" s="11" t="s">
        <v>26</v>
      </c>
      <c r="B30" s="22">
        <f>'Annex 2 Table 1'!B32</f>
        <v>38.027777777777771</v>
      </c>
      <c r="C30" s="22">
        <f t="shared" si="14"/>
        <v>40.713227595420847</v>
      </c>
      <c r="D30" s="22">
        <v>20.47522807452885</v>
      </c>
      <c r="E30" s="22">
        <v>4.9578947368421078</v>
      </c>
      <c r="F30" s="22">
        <v>13.515789473684215</v>
      </c>
      <c r="G30" s="22">
        <f t="shared" si="15"/>
        <v>1.7643153103656755</v>
      </c>
      <c r="H30" s="22">
        <f t="shared" si="1"/>
        <v>-2.6854498176430752</v>
      </c>
      <c r="I30" s="22">
        <f t="shared" si="13"/>
        <v>-1406.0366557174868</v>
      </c>
      <c r="J30" s="22">
        <f t="shared" si="2"/>
        <v>-0.92113450727740087</v>
      </c>
      <c r="K30" s="38">
        <f t="shared" si="3"/>
        <v>-482.28377740269906</v>
      </c>
      <c r="L30" s="38">
        <v>2.5538461538461541</v>
      </c>
      <c r="M30" s="38">
        <f t="shared" si="10"/>
        <v>32235.512729874808</v>
      </c>
      <c r="N30" s="22">
        <v>2.5</v>
      </c>
      <c r="O30" s="22">
        <f t="shared" si="11"/>
        <v>5.1176923076923071</v>
      </c>
      <c r="P30" s="22">
        <f t="shared" si="12"/>
        <v>52357.584434458564</v>
      </c>
      <c r="Q30" s="54">
        <v>4.718390941619873</v>
      </c>
      <c r="R30" s="22">
        <f t="shared" si="16"/>
        <v>923.75287831478829</v>
      </c>
      <c r="S30" s="22">
        <f t="shared" si="17"/>
        <v>20983.746297505968</v>
      </c>
      <c r="T30" s="43">
        <f t="shared" si="4"/>
        <v>40.077758598228506</v>
      </c>
      <c r="U30" s="38">
        <f t="shared" si="6"/>
        <v>-0.12543444877621912</v>
      </c>
      <c r="V30" s="22">
        <f t="shared" si="7"/>
        <v>1.7643153103656757</v>
      </c>
      <c r="W30" s="22">
        <f t="shared" si="8"/>
        <v>-0.95494203962725899</v>
      </c>
      <c r="X30" s="34">
        <f t="shared" si="9"/>
        <v>-0.93480771951463582</v>
      </c>
    </row>
    <row r="31" spans="1:24" x14ac:dyDescent="0.2">
      <c r="A31" s="11" t="s">
        <v>27</v>
      </c>
      <c r="B31" s="22">
        <f>'Annex 2 Table 1'!B33</f>
        <v>38.166666666666657</v>
      </c>
      <c r="C31" s="22">
        <f t="shared" si="14"/>
        <v>40.972942975025497</v>
      </c>
      <c r="D31" s="22">
        <v>20.47522807452885</v>
      </c>
      <c r="E31" s="22">
        <v>5.0210526315789501</v>
      </c>
      <c r="F31" s="22">
        <v>13.6421052631579</v>
      </c>
      <c r="G31" s="22">
        <f t="shared" si="15"/>
        <v>1.8345570057598011</v>
      </c>
      <c r="H31" s="22">
        <f t="shared" si="1"/>
        <v>-2.8062763083588393</v>
      </c>
      <c r="I31" s="22">
        <f t="shared" si="13"/>
        <v>-1544.3768147562052</v>
      </c>
      <c r="J31" s="22">
        <f t="shared" si="2"/>
        <v>-0.97171930259904116</v>
      </c>
      <c r="K31" s="38">
        <f t="shared" si="3"/>
        <v>-534.76585926874225</v>
      </c>
      <c r="L31" s="38">
        <v>2.5461538461538464</v>
      </c>
      <c r="M31" s="38">
        <f t="shared" si="10"/>
        <v>33056.278477073931</v>
      </c>
      <c r="N31" s="22">
        <v>2.5</v>
      </c>
      <c r="O31" s="22">
        <f t="shared" si="11"/>
        <v>5.1098076923076921</v>
      </c>
      <c r="P31" s="22">
        <f t="shared" si="12"/>
        <v>55032.956311397022</v>
      </c>
      <c r="Q31" s="54">
        <v>4.8113951683044434</v>
      </c>
      <c r="R31" s="22">
        <f t="shared" si="16"/>
        <v>1009.6109554874647</v>
      </c>
      <c r="S31" s="22">
        <f t="shared" si="17"/>
        <v>22528.123112262172</v>
      </c>
      <c r="T31" s="43">
        <f t="shared" si="4"/>
        <v>40.935694940300202</v>
      </c>
      <c r="U31" s="38">
        <f t="shared" si="6"/>
        <v>-8.9512119052009731E-2</v>
      </c>
      <c r="V31" s="22">
        <f t="shared" si="7"/>
        <v>1.8345570057598009</v>
      </c>
      <c r="W31" s="22">
        <f t="shared" si="8"/>
        <v>-0.97083365901327645</v>
      </c>
      <c r="X31" s="34">
        <f t="shared" si="9"/>
        <v>-0.95323546579853413</v>
      </c>
    </row>
    <row r="32" spans="1:24" x14ac:dyDescent="0.2">
      <c r="A32" s="11" t="s">
        <v>28</v>
      </c>
      <c r="B32" s="22">
        <f>'Annex 2 Table 1'!B34</f>
        <v>38.305555555555543</v>
      </c>
      <c r="C32" s="22">
        <f t="shared" si="14"/>
        <v>41.235505307589946</v>
      </c>
      <c r="D32" s="22">
        <v>20.47522807452885</v>
      </c>
      <c r="E32" s="22">
        <v>5.0842105263157924</v>
      </c>
      <c r="F32" s="22">
        <v>13.768421052631584</v>
      </c>
      <c r="G32" s="22">
        <f t="shared" si="15"/>
        <v>1.9076456541137203</v>
      </c>
      <c r="H32" s="22">
        <f t="shared" si="1"/>
        <v>-2.9299497520344033</v>
      </c>
      <c r="I32" s="22">
        <f t="shared" si="13"/>
        <v>-1694.7033117215524</v>
      </c>
      <c r="J32" s="22">
        <f t="shared" si="2"/>
        <v>-1.0223040979206814</v>
      </c>
      <c r="K32" s="38">
        <f t="shared" si="3"/>
        <v>-591.30779943571883</v>
      </c>
      <c r="L32" s="38">
        <v>2.5384615384615388</v>
      </c>
      <c r="M32" s="38">
        <f t="shared" si="10"/>
        <v>33895.399392261192</v>
      </c>
      <c r="N32" s="22">
        <v>2.5</v>
      </c>
      <c r="O32" s="22">
        <f t="shared" si="11"/>
        <v>5.101923076923077</v>
      </c>
      <c r="P32" s="22">
        <f t="shared" si="12"/>
        <v>57840.695409361178</v>
      </c>
      <c r="Q32" s="54">
        <v>4.8978581428527832</v>
      </c>
      <c r="R32" s="22">
        <f t="shared" si="16"/>
        <v>1103.3955122858326</v>
      </c>
      <c r="S32" s="22">
        <f t="shared" si="17"/>
        <v>24222.826423983723</v>
      </c>
      <c r="T32" s="43">
        <f t="shared" si="4"/>
        <v>41.878518666743759</v>
      </c>
      <c r="U32" s="38">
        <f t="shared" si="6"/>
        <v>-5.4763010435097903E-2</v>
      </c>
      <c r="V32" s="22">
        <f t="shared" si="7"/>
        <v>1.9076456541137201</v>
      </c>
      <c r="W32" s="22">
        <f t="shared" si="8"/>
        <v>-0.98869444168108389</v>
      </c>
      <c r="X32" s="34">
        <f t="shared" si="9"/>
        <v>-0.97371422286773412</v>
      </c>
    </row>
    <row r="33" spans="1:24" x14ac:dyDescent="0.2">
      <c r="A33" s="11" t="s">
        <v>29</v>
      </c>
      <c r="B33" s="22">
        <f>'Annex 2 Table 1'!B35</f>
        <v>38.444444444444429</v>
      </c>
      <c r="C33" s="22">
        <f t="shared" si="14"/>
        <v>41.473259924529017</v>
      </c>
      <c r="D33" s="22">
        <v>20.47522807452885</v>
      </c>
      <c r="E33" s="22">
        <v>5.1473684210526347</v>
      </c>
      <c r="F33" s="22">
        <v>13.894736842105269</v>
      </c>
      <c r="G33" s="22">
        <f t="shared" si="15"/>
        <v>1.9559265868422704</v>
      </c>
      <c r="H33" s="22">
        <f t="shared" si="1"/>
        <v>-3.0288154800845888</v>
      </c>
      <c r="I33" s="22">
        <f t="shared" si="13"/>
        <v>-1841.1297816278918</v>
      </c>
      <c r="J33" s="22">
        <f t="shared" si="2"/>
        <v>-1.0728888932423217</v>
      </c>
      <c r="K33" s="38">
        <f t="shared" si="3"/>
        <v>-652.17828775461078</v>
      </c>
      <c r="L33" s="38">
        <v>2.5307692307692311</v>
      </c>
      <c r="M33" s="38">
        <f t="shared" si="10"/>
        <v>34753.213730726879</v>
      </c>
      <c r="N33" s="22">
        <v>2.5</v>
      </c>
      <c r="O33" s="22">
        <f t="shared" si="11"/>
        <v>5.0940384615384611</v>
      </c>
      <c r="P33" s="22">
        <f t="shared" si="12"/>
        <v>60787.122679935346</v>
      </c>
      <c r="Q33" s="54">
        <v>4.9083929061889648</v>
      </c>
      <c r="R33" s="22">
        <f t="shared" si="16"/>
        <v>1188.9514938732832</v>
      </c>
      <c r="S33" s="22">
        <f t="shared" si="17"/>
        <v>26063.956205611616</v>
      </c>
      <c r="T33" s="43">
        <f t="shared" si="4"/>
        <v>42.877430377560586</v>
      </c>
      <c r="U33" s="38">
        <f t="shared" si="6"/>
        <v>-4.8765270307675634E-2</v>
      </c>
      <c r="V33" s="22">
        <f t="shared" si="7"/>
        <v>1.9559265868422704</v>
      </c>
      <c r="W33" s="22">
        <f t="shared" si="8"/>
        <v>-1.0084764847130463</v>
      </c>
      <c r="X33" s="34">
        <f t="shared" si="9"/>
        <v>-0.99621537243689973</v>
      </c>
    </row>
    <row r="34" spans="1:24" x14ac:dyDescent="0.2">
      <c r="A34" s="11" t="s">
        <v>30</v>
      </c>
      <c r="B34" s="22">
        <f>'Annex 2 Table 1'!B36</f>
        <v>38.583333333333314</v>
      </c>
      <c r="C34" s="22">
        <f t="shared" si="14"/>
        <v>41.710994085078575</v>
      </c>
      <c r="D34" s="22">
        <v>20.47522807452885</v>
      </c>
      <c r="E34" s="22">
        <v>5.210526315789477</v>
      </c>
      <c r="F34" s="22">
        <v>14.021052631578954</v>
      </c>
      <c r="G34" s="22">
        <f t="shared" si="15"/>
        <v>2.0041870631812961</v>
      </c>
      <c r="H34" s="22">
        <f t="shared" si="1"/>
        <v>-3.1276607517452604</v>
      </c>
      <c r="I34" s="22">
        <f t="shared" si="13"/>
        <v>-1997.9136969117096</v>
      </c>
      <c r="J34" s="22">
        <f t="shared" si="2"/>
        <v>-1.123473688563962</v>
      </c>
      <c r="K34" s="38">
        <f t="shared" si="3"/>
        <v>-717.66206397204462</v>
      </c>
      <c r="L34" s="38">
        <v>2.5230769230769234</v>
      </c>
      <c r="M34" s="38">
        <f t="shared" si="10"/>
        <v>35630.064046394451</v>
      </c>
      <c r="N34" s="22">
        <v>2.5</v>
      </c>
      <c r="O34" s="22">
        <f t="shared" si="11"/>
        <v>5.086153846153846</v>
      </c>
      <c r="P34" s="22">
        <f t="shared" si="12"/>
        <v>63878.849258087132</v>
      </c>
      <c r="Q34" s="54">
        <v>4.9119620323181152</v>
      </c>
      <c r="R34" s="22">
        <f t="shared" si="16"/>
        <v>1280.2516329396638</v>
      </c>
      <c r="S34" s="22">
        <f t="shared" si="17"/>
        <v>28061.869902523325</v>
      </c>
      <c r="T34" s="43">
        <f t="shared" si="4"/>
        <v>43.929830027378998</v>
      </c>
      <c r="U34" s="38">
        <f t="shared" si="6"/>
        <v>-4.5337285817844464E-2</v>
      </c>
      <c r="V34" s="22">
        <f t="shared" si="7"/>
        <v>2.0041870631812966</v>
      </c>
      <c r="W34" s="22">
        <f t="shared" si="8"/>
        <v>-1.0294701171082976</v>
      </c>
      <c r="X34" s="34">
        <f t="shared" si="9"/>
        <v>-1.0200542318908434</v>
      </c>
    </row>
    <row r="35" spans="1:24" x14ac:dyDescent="0.2">
      <c r="A35" s="11" t="s">
        <v>31</v>
      </c>
      <c r="B35" s="22">
        <f>'Annex 2 Table 1'!B37</f>
        <v>38.7222222222222</v>
      </c>
      <c r="C35" s="22">
        <f t="shared" si="14"/>
        <v>41.957374116472629</v>
      </c>
      <c r="D35" s="22">
        <v>20.47522807452885</v>
      </c>
      <c r="E35" s="22">
        <v>5.2736842105263193</v>
      </c>
      <c r="F35" s="22">
        <v>14.147368421052638</v>
      </c>
      <c r="G35" s="22">
        <f t="shared" si="15"/>
        <v>2.0610934103648217</v>
      </c>
      <c r="H35" s="22">
        <f t="shared" si="1"/>
        <v>-3.2351518942504285</v>
      </c>
      <c r="I35" s="22">
        <f t="shared" si="13"/>
        <v>-2171.5241864370159</v>
      </c>
      <c r="J35" s="22">
        <f t="shared" si="2"/>
        <v>-1.1740584838856094</v>
      </c>
      <c r="K35" s="38">
        <f t="shared" si="3"/>
        <v>-788.06080128113501</v>
      </c>
      <c r="L35" s="38">
        <v>2.5153846153846158</v>
      </c>
      <c r="M35" s="38">
        <f t="shared" si="10"/>
        <v>36526.297195869141</v>
      </c>
      <c r="N35" s="22">
        <v>2.5</v>
      </c>
      <c r="O35" s="22">
        <f t="shared" si="11"/>
        <v>5.078269230769231</v>
      </c>
      <c r="P35" s="22">
        <f t="shared" si="12"/>
        <v>67122.789204930028</v>
      </c>
      <c r="Q35" s="54">
        <v>4.9300470352172852</v>
      </c>
      <c r="R35" s="22">
        <f t="shared" si="16"/>
        <v>1383.4633851558829</v>
      </c>
      <c r="S35" s="22">
        <f t="shared" si="17"/>
        <v>30233.39408896034</v>
      </c>
      <c r="T35" s="43">
        <f t="shared" si="4"/>
        <v>45.0419215993184</v>
      </c>
      <c r="U35" s="38">
        <f t="shared" si="6"/>
        <v>-3.5676885612433873E-2</v>
      </c>
      <c r="V35" s="22">
        <f t="shared" si="7"/>
        <v>2.0610934103648217</v>
      </c>
      <c r="W35" s="22">
        <f t="shared" si="8"/>
        <v>-1.0516010533505562</v>
      </c>
      <c r="X35" s="34">
        <f t="shared" si="9"/>
        <v>-1.0451692426266994</v>
      </c>
    </row>
    <row r="36" spans="1:24" x14ac:dyDescent="0.2">
      <c r="A36" s="11" t="s">
        <v>32</v>
      </c>
      <c r="B36" s="22">
        <f>'Annex 2 Table 1'!B38</f>
        <v>38.861111111111086</v>
      </c>
      <c r="C36" s="22">
        <f t="shared" si="14"/>
        <v>42.206405215492424</v>
      </c>
      <c r="D36" s="22">
        <v>20.47522807452885</v>
      </c>
      <c r="E36" s="22">
        <v>5.3368421052631616</v>
      </c>
      <c r="F36" s="22">
        <v>14.273684210526323</v>
      </c>
      <c r="G36" s="22">
        <f t="shared" si="15"/>
        <v>2.1206508251740916</v>
      </c>
      <c r="H36" s="22">
        <f t="shared" si="1"/>
        <v>-3.3452941043813382</v>
      </c>
      <c r="I36" s="22">
        <f t="shared" si="13"/>
        <v>-2359.3079001285264</v>
      </c>
      <c r="J36" s="22">
        <f t="shared" si="2"/>
        <v>-1.2246432792072497</v>
      </c>
      <c r="K36" s="38">
        <f t="shared" si="3"/>
        <v>-863.69403505922946</v>
      </c>
      <c r="L36" s="38">
        <v>2.5076923076923081</v>
      </c>
      <c r="M36" s="38">
        <f t="shared" si="10"/>
        <v>37442.26434093478</v>
      </c>
      <c r="N36" s="22">
        <v>2.5</v>
      </c>
      <c r="O36" s="22">
        <f t="shared" si="11"/>
        <v>5.070384615384615</v>
      </c>
      <c r="P36" s="22">
        <f t="shared" si="12"/>
        <v>70526.17278219384</v>
      </c>
      <c r="Q36" s="54">
        <v>4.9468936920166016</v>
      </c>
      <c r="R36" s="22">
        <f t="shared" si="16"/>
        <v>1495.6138650692992</v>
      </c>
      <c r="S36" s="22">
        <f t="shared" si="17"/>
        <v>32592.701989088866</v>
      </c>
      <c r="T36" s="43">
        <f t="shared" si="4"/>
        <v>46.213626379167053</v>
      </c>
      <c r="U36" s="38">
        <f t="shared" si="6"/>
        <v>-2.6063352586331856E-2</v>
      </c>
      <c r="V36" s="22">
        <f t="shared" si="7"/>
        <v>2.1206508251740912</v>
      </c>
      <c r="W36" s="22">
        <f t="shared" si="8"/>
        <v>-1.0750058708907804</v>
      </c>
      <c r="X36" s="34">
        <f t="shared" si="9"/>
        <v>-1.0717083068696427</v>
      </c>
    </row>
    <row r="37" spans="1:24" s="24" customFormat="1" x14ac:dyDescent="0.2">
      <c r="A37" s="12" t="s">
        <v>33</v>
      </c>
      <c r="B37" s="23">
        <f>'Annex 2 Table 1'!B39</f>
        <v>38.999999999999972</v>
      </c>
      <c r="C37" s="23">
        <f t="shared" si="14"/>
        <v>42.452296844443559</v>
      </c>
      <c r="D37" s="23">
        <v>20.47522807452885</v>
      </c>
      <c r="E37" s="23">
        <v>5.3999999999999995</v>
      </c>
      <c r="F37" s="23">
        <v>14.4</v>
      </c>
      <c r="G37" s="23">
        <f t="shared" si="15"/>
        <v>2.1770687699147091</v>
      </c>
      <c r="H37" s="23">
        <f t="shared" si="1"/>
        <v>-3.4522968444435875</v>
      </c>
      <c r="I37" s="23">
        <f t="shared" si="13"/>
        <v>-2558.0332123632525</v>
      </c>
      <c r="J37" s="23">
        <f t="shared" si="2"/>
        <v>-1.2752280745288758</v>
      </c>
      <c r="K37" s="39">
        <f t="shared" si="3"/>
        <v>-944.90013894174831</v>
      </c>
      <c r="L37" s="39">
        <v>2.5</v>
      </c>
      <c r="M37" s="39">
        <f t="shared" si="10"/>
        <v>38378.320949458153</v>
      </c>
      <c r="N37" s="23">
        <v>2.5</v>
      </c>
      <c r="O37" s="23">
        <f t="shared" si="11"/>
        <v>5.0625</v>
      </c>
      <c r="P37" s="23">
        <f t="shared" si="12"/>
        <v>74096.560279292404</v>
      </c>
      <c r="Q37" s="55">
        <v>4.949368953704834</v>
      </c>
      <c r="R37" s="23">
        <f t="shared" si="16"/>
        <v>1613.1330734215021</v>
      </c>
      <c r="S37" s="23">
        <f t="shared" si="17"/>
        <v>35150.735201452117</v>
      </c>
      <c r="T37" s="44">
        <f t="shared" si="4"/>
        <v>47.439091732407469</v>
      </c>
      <c r="U37" s="39">
        <f t="shared" si="6"/>
        <v>-2.2270974483484807E-2</v>
      </c>
      <c r="V37" s="23">
        <f t="shared" si="7"/>
        <v>2.1770687699147095</v>
      </c>
      <c r="W37" s="23">
        <f t="shared" si="8"/>
        <v>-1.0996698721990972</v>
      </c>
      <c r="X37" s="35">
        <f t="shared" si="9"/>
        <v>-1.0996698721990972</v>
      </c>
    </row>
  </sheetData>
  <conditionalFormatting sqref="T37">
    <cfRule type="colorScale" priority="1">
      <colorScale>
        <cfvo type="formula" val="&quot;&gt;=60&quot;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Roman,Regular"2. pielikums
Annex 2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32ED45F9124C54C9993D8F9B90B6509" ma:contentTypeVersion="6" ma:contentTypeDescription="Izveidot jaunu dokumentu." ma:contentTypeScope="" ma:versionID="505bd589a2aca845f84ae88e4d449a67">
  <xsd:schema xmlns:xsd="http://www.w3.org/2001/XMLSchema" xmlns:xs="http://www.w3.org/2001/XMLSchema" xmlns:p="http://schemas.microsoft.com/office/2006/metadata/properties" xmlns:ns2="18cde31a-aed2-49ce-b570-e812b29b6342" xmlns:ns3="8a96bb65-8a47-495a-ab2f-bcb1e653263c" targetNamespace="http://schemas.microsoft.com/office/2006/metadata/properties" ma:root="true" ma:fieldsID="717f19b830f6e1ab53a8c3ae669579c3" ns2:_="" ns3:_="">
    <xsd:import namespace="18cde31a-aed2-49ce-b570-e812b29b6342"/>
    <xsd:import namespace="8a96bb65-8a47-495a-ab2f-bcb1e6532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bb65-8a47-495a-ab2f-bcb1e6532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cde31a-aed2-49ce-b570-e812b29b6342">
      <UserInfo>
        <DisplayName>Dace Kalsone</DisplayName>
        <AccountId>11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C64C6-AADB-44BD-A038-957568646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de31a-aed2-49ce-b570-e812b29b6342"/>
    <ds:schemaRef ds:uri="8a96bb65-8a47-495a-ab2f-bcb1e6532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744052-5C27-41CF-8020-A84DBA57032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8a96bb65-8a47-495a-ab2f-bcb1e653263c"/>
    <ds:schemaRef ds:uri="http://purl.org/dc/terms/"/>
    <ds:schemaRef ds:uri="http://schemas.microsoft.com/office/infopath/2007/PartnerControls"/>
    <ds:schemaRef ds:uri="18cde31a-aed2-49ce-b570-e812b29b634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18D61E-FCB4-49A3-8C02-0BBE21D17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Annex 2 Table 1</vt:lpstr>
      <vt:lpstr>Annex 2 Table 2 (S1)</vt:lpstr>
      <vt:lpstr>Annex 2 Table 3 (S2)</vt:lpstr>
      <vt:lpstr>Annex 2 Table 4 (S3)</vt:lpstr>
      <vt:lpstr>Annex 2 Table 5 (S4)</vt:lpstr>
      <vt:lpstr>Chart</vt:lpstr>
      <vt:lpstr>Annex 2 Table 6</vt:lpstr>
      <vt:lpstr>Annex 2 Table 7</vt:lpstr>
      <vt:lpstr>Annex 2 Table 8</vt:lpstr>
      <vt:lpstr>Annex 2 Table 9</vt:lpstr>
      <vt:lpstr>Chart (% rate)</vt:lpstr>
      <vt:lpstr>'Annex 2 Table 1'!Print_Area</vt:lpstr>
      <vt:lpstr>'Annex 2 Table 2 (S1)'!Print_Area</vt:lpstr>
      <vt:lpstr>'Annex 2 Table 3 (S2)'!Print_Area</vt:lpstr>
      <vt:lpstr>'Annex 2 Table 4 (S3)'!Print_Area</vt:lpstr>
      <vt:lpstr>'Annex 2 Table 5 (S4)'!Print_Area</vt:lpstr>
      <vt:lpstr>'Annex 2 Table 6'!Print_Area</vt:lpstr>
      <vt:lpstr>'Annex 2 Table 7'!Print_Area</vt:lpstr>
      <vt:lpstr>'Annex 2 Table 8'!Print_Area</vt:lpstr>
      <vt:lpstr>'Annex 2 Table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Fiskālās politikas scenāriji ilgtspējas ziņojumam</dc:title>
  <dc:creator>FDP</dc:creator>
  <cp:lastModifiedBy>Windows user</cp:lastModifiedBy>
  <cp:lastPrinted>2017-12-14T09:17:18Z</cp:lastPrinted>
  <dcterms:created xsi:type="dcterms:W3CDTF">2017-06-14T07:30:56Z</dcterms:created>
  <dcterms:modified xsi:type="dcterms:W3CDTF">2017-12-18T09:19:47Z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0x010100D32ED45F9124C54C9993D8F9B90B6509</vt:lpwstr>
  </property>
</Properties>
</file>