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ce.kalsone\Downloads\"/>
    </mc:Choice>
  </mc:AlternateContent>
  <bookViews>
    <workbookView xWindow="0" yWindow="0" windowWidth="28800" windowHeight="12300"/>
  </bookViews>
  <sheets>
    <sheet name="Annex 1 Table 1" sheetId="1" r:id="rId1"/>
    <sheet name="Annex 1 Table 2" sheetId="6" r:id="rId2"/>
    <sheet name="TK_CA" sheetId="2" state="hidden" r:id="rId3"/>
    <sheet name="IKP_GDP_per_capita" sheetId="3" state="hidden" r:id="rId4"/>
    <sheet name="krediti_loans" sheetId="4" state="hidden" r:id="rId5"/>
    <sheet name="PCI_CPI" sheetId="5" state="hidden" r:id="rId6"/>
  </sheets>
  <definedNames>
    <definedName name="_xlnm.Print_Area" localSheetId="0">'Annex 1 Table 1'!$A$1:$T$91</definedName>
    <definedName name="_xlnm.Print_Area" localSheetId="1">'Annex 1 Table 2'!$A$1:$D$28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" i="2" l="1"/>
  <c r="Q35" i="1" l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J6" i="1" l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I26" i="1" l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E47" i="1"/>
  <c r="F26" i="1"/>
  <c r="F27" i="1" s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8" i="1" l="1"/>
  <c r="E27" i="1"/>
  <c r="H27" i="1" s="1"/>
  <c r="I27" i="1" s="1"/>
  <c r="F29" i="1" l="1"/>
  <c r="E28" i="1"/>
  <c r="H28" i="1" s="1"/>
  <c r="I28" i="1" s="1"/>
  <c r="F30" i="1" l="1"/>
  <c r="E29" i="1"/>
  <c r="H29" i="1" s="1"/>
  <c r="I29" i="1" s="1"/>
  <c r="F31" i="1" l="1"/>
  <c r="E30" i="1"/>
  <c r="H30" i="1" s="1"/>
  <c r="I30" i="1" s="1"/>
  <c r="F32" i="1" l="1"/>
  <c r="E31" i="1"/>
  <c r="F33" i="1" l="1"/>
  <c r="E32" i="1"/>
  <c r="F34" i="1" l="1"/>
  <c r="E33" i="1"/>
  <c r="F35" i="1" l="1"/>
  <c r="E34" i="1"/>
  <c r="F36" i="1" l="1"/>
  <c r="E35" i="1"/>
  <c r="F37" i="1" l="1"/>
  <c r="E36" i="1"/>
  <c r="F38" i="1" l="1"/>
  <c r="E37" i="1"/>
  <c r="F39" i="1" l="1"/>
  <c r="E38" i="1"/>
  <c r="F40" i="1" l="1"/>
  <c r="E39" i="1"/>
  <c r="F41" i="1" l="1"/>
  <c r="E40" i="1"/>
  <c r="H40" i="1" s="1"/>
  <c r="F42" i="1" l="1"/>
  <c r="E41" i="1"/>
  <c r="F43" i="1" l="1"/>
  <c r="E42" i="1"/>
  <c r="F44" i="1" l="1"/>
  <c r="E43" i="1"/>
  <c r="F45" i="1" l="1"/>
  <c r="E44" i="1"/>
  <c r="F46" i="1" l="1"/>
  <c r="E46" i="1" s="1"/>
  <c r="E45" i="1"/>
  <c r="R36" i="1" l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31" i="1"/>
  <c r="R32" i="1" l="1"/>
  <c r="R33" i="1" s="1"/>
  <c r="R34" i="1" s="1"/>
  <c r="S8" i="1" l="1"/>
  <c r="S9" i="1"/>
  <c r="S10" i="1"/>
  <c r="S11" i="1"/>
  <c r="S12" i="1"/>
  <c r="S13" i="1"/>
  <c r="S14" i="1"/>
  <c r="S15" i="1"/>
  <c r="S16" i="1"/>
  <c r="S17" i="1"/>
  <c r="S18" i="1"/>
  <c r="S19" i="1"/>
  <c r="T19" i="1" s="1"/>
  <c r="S20" i="1"/>
  <c r="S21" i="1"/>
  <c r="S22" i="1"/>
  <c r="S23" i="1"/>
  <c r="T23" i="1" s="1"/>
  <c r="S24" i="1"/>
  <c r="S25" i="1"/>
  <c r="S26" i="1"/>
  <c r="S7" i="1"/>
  <c r="T15" i="1" l="1"/>
  <c r="T12" i="1"/>
  <c r="T11" i="1"/>
  <c r="T24" i="1"/>
  <c r="T20" i="1"/>
  <c r="T16" i="1"/>
  <c r="T8" i="1"/>
  <c r="T25" i="1"/>
  <c r="T21" i="1"/>
  <c r="T17" i="1"/>
  <c r="T13" i="1"/>
  <c r="T9" i="1"/>
  <c r="S27" i="1"/>
  <c r="T27" i="1" s="1"/>
  <c r="T26" i="1"/>
  <c r="T22" i="1"/>
  <c r="T18" i="1"/>
  <c r="T14" i="1"/>
  <c r="T10" i="1"/>
  <c r="G31" i="1"/>
  <c r="G41" i="1"/>
  <c r="S28" i="1" l="1"/>
  <c r="G42" i="1"/>
  <c r="H41" i="1"/>
  <c r="I41" i="1" s="1"/>
  <c r="G32" i="1"/>
  <c r="H31" i="1"/>
  <c r="I31" i="1" s="1"/>
  <c r="T28" i="1"/>
  <c r="S29" i="1"/>
  <c r="N7" i="1"/>
  <c r="G43" i="1" l="1"/>
  <c r="H42" i="1"/>
  <c r="I42" i="1" s="1"/>
  <c r="G33" i="1"/>
  <c r="H32" i="1"/>
  <c r="I32" i="1" s="1"/>
  <c r="S30" i="1"/>
  <c r="T29" i="1"/>
  <c r="P7" i="1"/>
  <c r="K7" i="1"/>
  <c r="N8" i="1"/>
  <c r="N6" i="1"/>
  <c r="P6" i="1" s="1"/>
  <c r="G44" i="1" l="1"/>
  <c r="H43" i="1"/>
  <c r="I43" i="1" s="1"/>
  <c r="G34" i="1"/>
  <c r="H33" i="1"/>
  <c r="I33" i="1" s="1"/>
  <c r="S31" i="1"/>
  <c r="T30" i="1"/>
  <c r="O7" i="1"/>
  <c r="Q7" i="1"/>
  <c r="P8" i="1"/>
  <c r="Q8" i="1" s="1"/>
  <c r="O8" i="1"/>
  <c r="K8" i="1"/>
  <c r="G45" i="1" l="1"/>
  <c r="H44" i="1"/>
  <c r="I44" i="1" s="1"/>
  <c r="G35" i="1"/>
  <c r="H34" i="1"/>
  <c r="I34" i="1" s="1"/>
  <c r="T31" i="1"/>
  <c r="S32" i="1"/>
  <c r="N9" i="1"/>
  <c r="K9" i="1"/>
  <c r="G36" i="1" l="1"/>
  <c r="H35" i="1"/>
  <c r="I35" i="1" s="1"/>
  <c r="G46" i="1"/>
  <c r="H45" i="1"/>
  <c r="I45" i="1" s="1"/>
  <c r="T32" i="1"/>
  <c r="S33" i="1"/>
  <c r="O9" i="1"/>
  <c r="P9" i="1"/>
  <c r="Q9" i="1" s="1"/>
  <c r="N10" i="1"/>
  <c r="K10" i="1"/>
  <c r="G47" i="1" l="1"/>
  <c r="H47" i="1" s="1"/>
  <c r="H46" i="1"/>
  <c r="I46" i="1" s="1"/>
  <c r="G37" i="1"/>
  <c r="H36" i="1"/>
  <c r="I36" i="1" s="1"/>
  <c r="S34" i="1"/>
  <c r="T33" i="1"/>
  <c r="K11" i="1"/>
  <c r="N11" i="1"/>
  <c r="P10" i="1"/>
  <c r="Q10" i="1" s="1"/>
  <c r="O10" i="1"/>
  <c r="G38" i="1" l="1"/>
  <c r="H37" i="1"/>
  <c r="I37" i="1" s="1"/>
  <c r="I47" i="1"/>
  <c r="S35" i="1"/>
  <c r="T34" i="1"/>
  <c r="P11" i="1"/>
  <c r="Q11" i="1" s="1"/>
  <c r="O11" i="1"/>
  <c r="K12" i="1"/>
  <c r="N12" i="1"/>
  <c r="G39" i="1" l="1"/>
  <c r="H39" i="1" s="1"/>
  <c r="H38" i="1"/>
  <c r="I38" i="1" s="1"/>
  <c r="T35" i="1"/>
  <c r="S36" i="1"/>
  <c r="N13" i="1"/>
  <c r="K13" i="1"/>
  <c r="P12" i="1"/>
  <c r="Q12" i="1" s="1"/>
  <c r="O12" i="1"/>
  <c r="I39" i="1" l="1"/>
  <c r="I40" i="1"/>
  <c r="S37" i="1"/>
  <c r="T36" i="1"/>
  <c r="K14" i="1"/>
  <c r="N14" i="1"/>
  <c r="O13" i="1"/>
  <c r="P13" i="1"/>
  <c r="Q13" i="1" s="1"/>
  <c r="S38" i="1" l="1"/>
  <c r="T37" i="1"/>
  <c r="P14" i="1"/>
  <c r="Q14" i="1" s="1"/>
  <c r="O14" i="1"/>
  <c r="K15" i="1"/>
  <c r="N15" i="1"/>
  <c r="T38" i="1" l="1"/>
  <c r="S39" i="1"/>
  <c r="P15" i="1"/>
  <c r="Q15" i="1" s="1"/>
  <c r="O15" i="1"/>
  <c r="K16" i="1"/>
  <c r="N16" i="1"/>
  <c r="T39" i="1" l="1"/>
  <c r="S40" i="1"/>
  <c r="N17" i="1"/>
  <c r="K17" i="1"/>
  <c r="P16" i="1"/>
  <c r="Q16" i="1" s="1"/>
  <c r="O16" i="1"/>
  <c r="S41" i="1" l="1"/>
  <c r="T40" i="1"/>
  <c r="O17" i="1"/>
  <c r="P17" i="1"/>
  <c r="Q17" i="1" s="1"/>
  <c r="N18" i="1"/>
  <c r="K18" i="1"/>
  <c r="S42" i="1" l="1"/>
  <c r="T41" i="1"/>
  <c r="P18" i="1"/>
  <c r="Q18" i="1" s="1"/>
  <c r="O18" i="1"/>
  <c r="K19" i="1"/>
  <c r="N19" i="1"/>
  <c r="T42" i="1" l="1"/>
  <c r="S43" i="1"/>
  <c r="K20" i="1"/>
  <c r="N20" i="1"/>
  <c r="P19" i="1"/>
  <c r="Q19" i="1" s="1"/>
  <c r="O19" i="1"/>
  <c r="T43" i="1" l="1"/>
  <c r="S44" i="1"/>
  <c r="N21" i="1"/>
  <c r="K21" i="1"/>
  <c r="O20" i="1"/>
  <c r="P20" i="1"/>
  <c r="Q20" i="1" s="1"/>
  <c r="S45" i="1" l="1"/>
  <c r="T44" i="1"/>
  <c r="O21" i="1"/>
  <c r="P21" i="1"/>
  <c r="Q21" i="1" s="1"/>
  <c r="K22" i="1"/>
  <c r="N22" i="1"/>
  <c r="S46" i="1" l="1"/>
  <c r="T45" i="1"/>
  <c r="K23" i="1"/>
  <c r="N23" i="1"/>
  <c r="P22" i="1"/>
  <c r="Q22" i="1" s="1"/>
  <c r="O22" i="1"/>
  <c r="T46" i="1" l="1"/>
  <c r="S47" i="1"/>
  <c r="P23" i="1"/>
  <c r="Q23" i="1" s="1"/>
  <c r="O23" i="1"/>
  <c r="K24" i="1"/>
  <c r="N24" i="1"/>
  <c r="T47" i="1" l="1"/>
  <c r="P24" i="1"/>
  <c r="Q24" i="1" s="1"/>
  <c r="O24" i="1"/>
  <c r="K25" i="1"/>
  <c r="N25" i="1"/>
  <c r="K26" i="1" l="1"/>
  <c r="N26" i="1"/>
  <c r="O25" i="1"/>
  <c r="P25" i="1"/>
  <c r="Q25" i="1" s="1"/>
  <c r="P26" i="1" l="1"/>
  <c r="O26" i="1"/>
  <c r="O27" i="1" s="1"/>
  <c r="N27" i="1" s="1"/>
  <c r="Q26" i="1" l="1"/>
  <c r="P27" i="1"/>
  <c r="O28" i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P28" i="1" l="1"/>
  <c r="J27" i="1"/>
  <c r="N28" i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K27" i="1" l="1"/>
  <c r="L27" i="1"/>
  <c r="J28" i="1"/>
  <c r="P29" i="1"/>
  <c r="M27" i="1" l="1"/>
  <c r="K28" i="1"/>
  <c r="L28" i="1"/>
  <c r="P30" i="1"/>
  <c r="J29" i="1"/>
  <c r="M28" i="1" l="1"/>
  <c r="K29" i="1"/>
  <c r="L29" i="1"/>
  <c r="P31" i="1"/>
  <c r="J30" i="1"/>
  <c r="M29" i="1" l="1"/>
  <c r="K30" i="1"/>
  <c r="L30" i="1"/>
  <c r="P32" i="1"/>
  <c r="J31" i="1"/>
  <c r="M30" i="1" l="1"/>
  <c r="K31" i="1"/>
  <c r="L31" i="1"/>
  <c r="P33" i="1"/>
  <c r="J32" i="1"/>
  <c r="M31" i="1" l="1"/>
  <c r="K32" i="1"/>
  <c r="L32" i="1"/>
  <c r="P34" i="1"/>
  <c r="J33" i="1"/>
  <c r="M32" i="1" l="1"/>
  <c r="K33" i="1"/>
  <c r="L33" i="1"/>
  <c r="P35" i="1"/>
  <c r="J34" i="1"/>
  <c r="M33" i="1" l="1"/>
  <c r="K34" i="1"/>
  <c r="L34" i="1"/>
  <c r="P36" i="1"/>
  <c r="J35" i="1"/>
  <c r="M34" i="1" l="1"/>
  <c r="K35" i="1"/>
  <c r="L35" i="1"/>
  <c r="P37" i="1"/>
  <c r="J36" i="1"/>
  <c r="M35" i="1" l="1"/>
  <c r="K36" i="1"/>
  <c r="L36" i="1"/>
  <c r="P38" i="1"/>
  <c r="J37" i="1"/>
  <c r="M36" i="1" l="1"/>
  <c r="K37" i="1"/>
  <c r="L37" i="1"/>
  <c r="P39" i="1"/>
  <c r="J38" i="1"/>
  <c r="M37" i="1" l="1"/>
  <c r="K38" i="1"/>
  <c r="L38" i="1"/>
  <c r="P40" i="1"/>
  <c r="J39" i="1"/>
  <c r="M38" i="1" l="1"/>
  <c r="K39" i="1"/>
  <c r="L39" i="1"/>
  <c r="P41" i="1"/>
  <c r="J40" i="1"/>
  <c r="M39" i="1" l="1"/>
  <c r="K40" i="1"/>
  <c r="L40" i="1"/>
  <c r="P42" i="1"/>
  <c r="J41" i="1"/>
  <c r="M40" i="1" l="1"/>
  <c r="K41" i="1"/>
  <c r="L41" i="1"/>
  <c r="P43" i="1"/>
  <c r="J42" i="1"/>
  <c r="M41" i="1" l="1"/>
  <c r="K42" i="1"/>
  <c r="L42" i="1"/>
  <c r="P44" i="1"/>
  <c r="J43" i="1"/>
  <c r="M42" i="1" l="1"/>
  <c r="K43" i="1"/>
  <c r="L43" i="1"/>
  <c r="P45" i="1"/>
  <c r="J44" i="1"/>
  <c r="M43" i="1" l="1"/>
  <c r="K44" i="1"/>
  <c r="L44" i="1"/>
  <c r="P46" i="1"/>
  <c r="J45" i="1"/>
  <c r="M44" i="1" l="1"/>
  <c r="K45" i="1"/>
  <c r="L45" i="1"/>
  <c r="P47" i="1"/>
  <c r="J46" i="1"/>
  <c r="M45" i="1" l="1"/>
  <c r="K46" i="1"/>
  <c r="L46" i="1"/>
  <c r="J47" i="1"/>
  <c r="M46" i="1" l="1"/>
  <c r="K47" i="1"/>
  <c r="L47" i="1"/>
  <c r="M47" i="1" l="1"/>
</calcChain>
</file>

<file path=xl/comments1.xml><?xml version="1.0" encoding="utf-8"?>
<comments xmlns="http://schemas.openxmlformats.org/spreadsheetml/2006/main">
  <authors>
    <author>Windows user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186"/>
          </rPr>
          <t>Padome:</t>
        </r>
        <r>
          <rPr>
            <sz val="9"/>
            <color indexed="81"/>
            <rFont val="Tahoma"/>
            <family val="2"/>
            <charset val="186"/>
          </rPr>
          <t xml:space="preserve">
Līdz 2016. gadam CSB ISG022
No 2017. gada Eurostat pamata prognozes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  <charset val="186"/>
          </rPr>
          <t>Padome:</t>
        </r>
        <r>
          <rPr>
            <sz val="9"/>
            <color indexed="81"/>
            <rFont val="Tahoma"/>
            <family val="2"/>
            <charset val="186"/>
          </rPr>
          <t xml:space="preserve">
Līdz 2016. gadam CSB NBG01
No 2017. gada atbilstoši Padomes pieņēmumam par līdzdalības līmeņa izmaiņām.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186"/>
          </rPr>
          <t>Padome:</t>
        </r>
        <r>
          <rPr>
            <sz val="9"/>
            <color indexed="81"/>
            <rFont val="Tahoma"/>
            <family val="2"/>
            <charset val="186"/>
          </rPr>
          <t xml:space="preserve">
Līdz 2016. gadam CSB NBG02
No 2017. gada atbilstoši Padomes pieņēmumam par bezdarba līmeņa izmaiņām.</t>
        </r>
      </text>
    </comment>
    <comment ref="O4" authorId="0" shapeId="0">
      <text>
        <r>
          <rPr>
            <b/>
            <sz val="9"/>
            <color indexed="81"/>
            <rFont val="Tahoma"/>
            <family val="2"/>
            <charset val="186"/>
          </rPr>
          <t>Padome:</t>
        </r>
        <r>
          <rPr>
            <sz val="9"/>
            <color indexed="81"/>
            <rFont val="Tahoma"/>
            <family val="2"/>
            <charset val="186"/>
          </rPr>
          <t xml:space="preserve">
Līdz 2016. gadam ražošanas funkcijas aprēķins. 
No 2017. gada atbilstoši Padomes pieņēmumam par produktivitātes pieauguma izmaiņām.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Council:
</t>
        </r>
        <r>
          <rPr>
            <sz val="9"/>
            <color indexed="81"/>
            <rFont val="Tahoma"/>
            <family val="2"/>
            <charset val="186"/>
          </rPr>
          <t>Till 2016 CSB ISG022
From 2017 Eurostat baseline projections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  <charset val="186"/>
          </rPr>
          <t>Council:</t>
        </r>
        <r>
          <rPr>
            <sz val="9"/>
            <color indexed="81"/>
            <rFont val="Tahoma"/>
            <family val="2"/>
            <charset val="186"/>
          </rPr>
          <t xml:space="preserve">
Till 2016 CSB NBG01
From 2017 according to Council assumptions about the participation rate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  <charset val="186"/>
          </rPr>
          <t>Council:</t>
        </r>
        <r>
          <rPr>
            <sz val="9"/>
            <color indexed="81"/>
            <rFont val="Tahoma"/>
            <family val="2"/>
            <charset val="186"/>
          </rPr>
          <t xml:space="preserve">
Till 2016 CSB NBG02
From 2017 according to Council assumptions about the unemployment rate</t>
        </r>
      </text>
    </comment>
    <comment ref="O5" authorId="0" shapeId="0">
      <text>
        <r>
          <rPr>
            <b/>
            <sz val="9"/>
            <color indexed="81"/>
            <rFont val="Tahoma"/>
            <family val="2"/>
            <charset val="186"/>
          </rPr>
          <t>Council:</t>
        </r>
        <r>
          <rPr>
            <sz val="9"/>
            <color indexed="81"/>
            <rFont val="Tahoma"/>
            <family val="2"/>
            <charset val="186"/>
          </rPr>
          <t xml:space="preserve">
Till 2016 according to the production function calculations.
From 2017 according to Council assumptions about the TFP growth.</t>
        </r>
      </text>
    </comment>
    <comment ref="D52" authorId="0" shapeId="0">
      <text>
        <r>
          <rPr>
            <b/>
            <sz val="9"/>
            <color indexed="81"/>
            <rFont val="Tahoma"/>
            <family val="2"/>
            <charset val="186"/>
          </rPr>
          <t>Padome:</t>
        </r>
        <r>
          <rPr>
            <sz val="9"/>
            <color indexed="81"/>
            <rFont val="Tahoma"/>
            <family val="2"/>
            <charset val="186"/>
          </rPr>
          <t xml:space="preserve">
Divkāršs 1995. gada IKP apjoms, t.sk. amortizācijas atskaitījumi un investīciju izmaiņas.
</t>
        </r>
        <r>
          <rPr>
            <b/>
            <sz val="9"/>
            <color indexed="81"/>
            <rFont val="Tahoma"/>
            <family val="2"/>
            <charset val="186"/>
          </rPr>
          <t xml:space="preserve">Council: 
</t>
        </r>
        <r>
          <rPr>
            <sz val="9"/>
            <color indexed="81"/>
            <rFont val="Tahoma"/>
            <family val="2"/>
            <charset val="186"/>
          </rPr>
          <t>Double amount of 1995 GDP, incl. depreciation and investment growth.</t>
        </r>
      </text>
    </comment>
  </commentList>
</comments>
</file>

<file path=xl/comments2.xml><?xml version="1.0" encoding="utf-8"?>
<comments xmlns="http://schemas.openxmlformats.org/spreadsheetml/2006/main">
  <authors>
    <author>DefaultAppPool</author>
  </authors>
  <commentList>
    <comment ref="C4" authorId="0" shapeId="0">
      <text>
        <r>
          <rPr>
            <sz val="8"/>
            <color rgb="FF000000"/>
            <rFont val="Tahoma"/>
            <family val="2"/>
          </rPr>
          <t xml:space="preserve">Sākot ar 2001.gadu dati pārrēķināti pēc 2011.gada tautas skaitīšanas rezultātiem.
</t>
        </r>
      </text>
    </comment>
    <comment ref="D4" authorId="0" shapeId="0">
      <text>
        <r>
          <rPr>
            <sz val="8"/>
            <color rgb="FF000000"/>
            <rFont val="Tahoma"/>
            <family val="2"/>
          </rPr>
          <t xml:space="preserve">2011: Iekšzemes kopprodukts uz 1 nodarbināto pārrēķināts pēc 2011. gada tautas skaitīšanas rezultātiem.
</t>
        </r>
      </text>
    </comment>
  </commentList>
</comments>
</file>

<file path=xl/sharedStrings.xml><?xml version="1.0" encoding="utf-8"?>
<sst xmlns="http://schemas.openxmlformats.org/spreadsheetml/2006/main" count="621" uniqueCount="243">
  <si>
    <t>Year</t>
  </si>
  <si>
    <t>GDP deflator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</si>
  <si>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</si>
  <si>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</si>
  <si>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</si>
  <si>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</si>
  <si>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</si>
  <si>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</si>
  <si>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</si>
  <si>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</si>
  <si>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</si>
  <si>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</si>
  <si>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</si>
  <si>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</si>
  <si>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</si>
  <si>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</si>
  <si>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</si>
  <si>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</si>
  <si>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</si>
  <si>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</si>
  <si>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</si>
  <si>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</si>
  <si>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</si>
  <si>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</si>
  <si>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</si>
  <si>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</si>
  <si>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</si>
  <si>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</si>
  <si>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</si>
  <si>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</si>
  <si>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</si>
  <si>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</si>
  <si>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</si>
  <si>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</si>
  <si>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</si>
  <si>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</si>
  <si>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</si>
  <si>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</si>
  <si>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</si>
  <si>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</si>
  <si>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</si>
  <si>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</si>
  <si>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</si>
  <si>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</si>
  <si>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Real / potential growth</t>
  </si>
  <si>
    <t>Gads</t>
  </si>
  <si>
    <t>IKP faktiskajās cenās, tūkst. eiro</t>
  </si>
  <si>
    <t>Nominal GDP, thousand euro</t>
  </si>
  <si>
    <t>IKP salīdzināmajās cenās, tūkst. eiro</t>
  </si>
  <si>
    <t>Real GDP, thousand euro</t>
  </si>
  <si>
    <t>Makroekonomikas rādītāji 2017.-2037. gadam (Padomes novērtējums)</t>
  </si>
  <si>
    <t>Macroeconomic indicators for 2017-2037 (Council assumptions)</t>
  </si>
  <si>
    <t>Iedzīvotāju skaits, 15-64 gadu vecuma grupā, tūkst.</t>
  </si>
  <si>
    <t>Population aged 15-64 years, thousands</t>
  </si>
  <si>
    <t>Economically active popu-lation aged 15-64, thousands</t>
  </si>
  <si>
    <t>Employment, 15-64, thousands</t>
  </si>
  <si>
    <t>Participation rate, 15-64, %</t>
  </si>
  <si>
    <t>Unemployment rate, 15-64, %</t>
  </si>
  <si>
    <t>Līdzdalības jeb ekonomiskās aktivitātes līmenis, 15-64, %</t>
  </si>
  <si>
    <t>Bezdarba līmenis, 
15-64, %</t>
  </si>
  <si>
    <t>Ekonomiski aktīvo iedzīvo-tāju skaits, 15-64, tūkst.</t>
  </si>
  <si>
    <t>Nodarbinātie, 15-64, tūkst.</t>
  </si>
  <si>
    <t>Employment growth, y-t-y, %</t>
  </si>
  <si>
    <t>Nodarbinātības izmaiņas, pret iepriekšējo gadu, %</t>
  </si>
  <si>
    <t>Capital stock, thousand euro</t>
  </si>
  <si>
    <t>Amortizācijas likme / depreciation rate</t>
  </si>
  <si>
    <t>Sākotnējais kapitāla apjoms / Initial capital stock</t>
  </si>
  <si>
    <t xml:space="preserve">Papildu pieņēmumi / additional asumptions </t>
  </si>
  <si>
    <t>Kapitāla apjoms, tūkst. eiro</t>
  </si>
  <si>
    <t>Kapitāla izmaiņas, pret iepriekšējo gadu, %</t>
  </si>
  <si>
    <t>Capital stock growth, y-t-y, %</t>
  </si>
  <si>
    <t>Investīcijas pret IKP, %</t>
  </si>
  <si>
    <t>Investīciju apjoms, tūkst. eiro</t>
  </si>
  <si>
    <t>Investment to GDP, %</t>
  </si>
  <si>
    <t>Investment, thousand euro</t>
  </si>
  <si>
    <t>Kopējā faktoru produktivitāte (KFP)</t>
  </si>
  <si>
    <t>Total factor productivity (TFP)</t>
  </si>
  <si>
    <t>KFP izmaiņas, pret iepriek-šējo gadu, %</t>
  </si>
  <si>
    <t>TFP growth, y-t-y, %</t>
  </si>
  <si>
    <t>Potenciālais IKP / IKP salīdzināmajās cenās, tūkst. eiro</t>
  </si>
  <si>
    <t>Potential / Real GDP, thousand euro</t>
  </si>
  <si>
    <t>Reālā / potenciālā augsme</t>
  </si>
  <si>
    <t>IKP deflators</t>
  </si>
  <si>
    <t>IKP augsme, faktiskajās cenās, pret iepriekšējo gadu, %</t>
  </si>
  <si>
    <t>Nominal GDP growth, y-t-y, %</t>
  </si>
  <si>
    <t>Kapitāla elastības rādītājs / capital elasticity rate</t>
  </si>
  <si>
    <t>P1.1. tabula</t>
  </si>
  <si>
    <t>Table A1.1</t>
  </si>
  <si>
    <t>Current account - quarterly data [ei_bpm6ca_q]</t>
  </si>
  <si>
    <t>Last update</t>
  </si>
  <si>
    <t>Extracted on</t>
  </si>
  <si>
    <t>Source of data</t>
  </si>
  <si>
    <t>Eurostat</t>
  </si>
  <si>
    <t>CURRENCY</t>
  </si>
  <si>
    <t>Million euro</t>
  </si>
  <si>
    <t>PARTNER</t>
  </si>
  <si>
    <t>Rest of the world</t>
  </si>
  <si>
    <t>SECTOR10</t>
  </si>
  <si>
    <t>Total economy</t>
  </si>
  <si>
    <t>SECTPART</t>
  </si>
  <si>
    <t>S_ADJ</t>
  </si>
  <si>
    <t>Unadjusted data (i.e. neither seasonally adjusted nor calendar adjusted data)</t>
  </si>
  <si>
    <t>STK_FLOW</t>
  </si>
  <si>
    <t>Balance</t>
  </si>
  <si>
    <t>BOP_ITEM</t>
  </si>
  <si>
    <t>Current account</t>
  </si>
  <si>
    <t>GEO/TIME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</si>
  <si>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</si>
  <si>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</si>
  <si>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</si>
  <si>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</si>
  <si>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</si>
  <si>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</si>
  <si>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</si>
  <si>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</si>
  <si>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</si>
  <si>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</si>
  <si>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</si>
  <si>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</si>
  <si>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</si>
  <si>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</si>
  <si>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</si>
  <si>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</si>
  <si>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</si>
  <si>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</si>
  <si>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</si>
  <si>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</si>
  <si>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</si>
  <si>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</si>
  <si>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</si>
  <si>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</si>
  <si>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</si>
  <si>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</si>
  <si>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</si>
  <si>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</si>
  <si>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</si>
  <si>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</si>
  <si>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</si>
  <si>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</si>
  <si>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</si>
  <si>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</si>
  <si>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</si>
  <si>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</si>
  <si>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</si>
  <si>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</si>
  <si>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</si>
  <si>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</si>
  <si>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</si>
  <si>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</si>
  <si>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</si>
  <si>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</si>
  <si>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</si>
  <si>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</si>
  <si>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</si>
  <si>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</si>
  <si>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</si>
  <si>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</si>
  <si>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</si>
  <si>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</si>
  <si>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</si>
  <si>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</si>
  <si>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</si>
  <si>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</si>
  <si>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</si>
  <si>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</si>
  <si>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</si>
  <si>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</si>
  <si>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</si>
  <si>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</si>
  <si>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</si>
  <si>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</si>
  <si>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</si>
  <si>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</si>
  <si>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</si>
  <si>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</si>
  <si>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</si>
  <si>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</si>
  <si>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Latvia</t>
  </si>
  <si>
    <t>Special value:</t>
  </si>
  <si>
    <t>:</t>
  </si>
  <si>
    <t>not available</t>
  </si>
  <si>
    <t>IKG100010</t>
  </si>
  <si>
    <t>Iekšējais atsauces kods:</t>
  </si>
  <si>
    <t>.</t>
  </si>
  <si>
    <t>Vienības:</t>
  </si>
  <si>
    <t>Autortiesības</t>
  </si>
  <si>
    <t>Gada nacionālo kontu daļa</t>
  </si>
  <si>
    <t>Kontaktpersona:</t>
  </si>
  <si>
    <t>Centrālā statistikas pārvalde</t>
  </si>
  <si>
    <t>Avots:</t>
  </si>
  <si>
    <t>20171023 09:00</t>
  </si>
  <si>
    <t>Pēdējo reizi atjaunināts::</t>
  </si>
  <si>
    <t>2011: Iekšzemes kopprodukts uz 1 nodarbināto pārrēķināts pēc 2011. gada tautas skaitīšanas rezultātiem.</t>
  </si>
  <si>
    <t>Uz vienu nodarbināto, euro:</t>
  </si>
  <si>
    <t>Rādītāji:</t>
  </si>
  <si>
    <t>Sākot ar 2001.gadu dati pārrēķināti pēc 2011.gada tautas skaitīšanas rezultātiem.</t>
  </si>
  <si>
    <t>Uz vienu iedzīvotāju, euro:</t>
  </si>
  <si>
    <t>&lt;A HREF=http://www.csb.gov.lv/statistikas-temas/metodologija/iekszemes-kopprodukts-latvija-kopa-eks-2010-40899.html TARGET=_blank&gt;Metadati&lt;/A&gt;
&lt;A HREF=http://www.csb.gov.lv/dati/datubazes-lietotie-nosacitie-apzimejumi-40690.html TARGET=_blank&gt;Datubāzēs lietotie nosacītie apzīmējumi&lt;/A&gt;</t>
  </si>
  <si>
    <t>1995</t>
  </si>
  <si>
    <t>Uz vienu nodarbināto</t>
  </si>
  <si>
    <t>Uz vienu iedzīvotāju</t>
  </si>
  <si>
    <t>2010.g. salīdzināmajās cenās</t>
  </si>
  <si>
    <t>IKG10_01. Iekšzemes kopprodukts pavisam, uz vienu iedzīvotāju un uz vienu nodarbināto</t>
  </si>
  <si>
    <t xml:space="preserve">Rezidentu finanšu iestādēm, nefinanšu sabiedrībām un mājsaimniecībām izsniegto kredītu termiņstruktūra (latos un ārvalstu valūtā) </t>
  </si>
  <si>
    <t>Maturity profile of loans to resident financial institutions, non-financial corporations and households (in lats and foreign currencies)</t>
  </si>
  <si>
    <r>
      <t xml:space="preserve">(perioda beigās, milj. </t>
    </r>
    <r>
      <rPr>
        <i/>
        <sz val="9"/>
        <rFont val="Times New Roman"/>
        <family val="1"/>
        <charset val="186"/>
      </rPr>
      <t>euro</t>
    </r>
    <r>
      <rPr>
        <sz val="9"/>
        <rFont val="Times New Roman"/>
        <family val="1"/>
        <charset val="186"/>
      </rPr>
      <t>)</t>
    </r>
  </si>
  <si>
    <t>15.</t>
  </si>
  <si>
    <t>(at end of period, in millions of euro)</t>
  </si>
  <si>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</si>
  <si>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</si>
  <si>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</si>
  <si>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</si>
  <si>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</si>
  <si>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</si>
  <si>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</si>
  <si>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</si>
  <si>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</si>
  <si>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</si>
  <si>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</si>
  <si>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</si>
  <si>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</si>
  <si>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Īstermiņa
Short-term</t>
  </si>
  <si>
    <t xml:space="preserve">     Summa / Amount</t>
  </si>
  <si>
    <t xml:space="preserve">     %¹</t>
  </si>
  <si>
    <t>Ar termiņu 1-5 gadi
Maturity of 1-5 years</t>
  </si>
  <si>
    <t>Ar termiņu ilgāku par 5 gadiem
Maturity of over 5 years</t>
  </si>
  <si>
    <t>Kredīti kopā
Total loans</t>
  </si>
  <si>
    <t>¹ Attiecīgo kredītu īpatsvars rezidentu finanšu iestādēm, nefinanšu sabiedrībām un mājsaimniecībām izsniegto kredītu atlikumā.</t>
  </si>
  <si>
    <t>¹ As percent of total loans to resident financial institutions, non-financial corporations and households.</t>
  </si>
  <si>
    <r>
      <t xml:space="preserve">Lati uz </t>
    </r>
    <r>
      <rPr>
        <i/>
        <sz val="9"/>
        <rFont val="Times New Roman"/>
        <family val="1"/>
        <charset val="186"/>
      </rPr>
      <t>euro</t>
    </r>
    <r>
      <rPr>
        <sz val="9"/>
        <rFont val="Times New Roman"/>
        <family val="1"/>
        <charset val="186"/>
      </rPr>
      <t xml:space="preserve"> pārrēķināti pēc Eiropas Ekonomikas un finanšu padomes (ECOFIN) 2013.gada 9. jūlijā noteiktā fiksētā pārejas kursa 1 EUR = 0</t>
    </r>
    <r>
      <rPr>
        <sz val="9"/>
        <color indexed="56"/>
        <rFont val="Times New Roman"/>
        <family val="1"/>
        <charset val="186"/>
      </rPr>
      <t>.</t>
    </r>
    <r>
      <rPr>
        <sz val="9"/>
        <rFont val="Times New Roman"/>
        <family val="1"/>
        <charset val="186"/>
      </rPr>
      <t>702804 LVL.</t>
    </r>
  </si>
  <si>
    <r>
      <t>Historical data series have been converted to euro at the conversion rate 1 EUR = 0</t>
    </r>
    <r>
      <rPr>
        <sz val="9"/>
        <color indexed="56"/>
        <rFont val="Times New Roman"/>
        <family val="1"/>
        <charset val="186"/>
      </rPr>
      <t>.</t>
    </r>
    <r>
      <rPr>
        <sz val="9"/>
        <rFont val="Times New Roman"/>
        <family val="1"/>
        <charset val="186"/>
      </rPr>
      <t xml:space="preserve">702804 LVL according to the ECOFIN decision of 9 July 2013. </t>
    </r>
  </si>
  <si>
    <t>* Dati precizēti.</t>
  </si>
  <si>
    <t>* Data have been revised.</t>
  </si>
  <si>
    <t>Gada vidējā inflācija</t>
  </si>
  <si>
    <t>Annual average inflation</t>
  </si>
  <si>
    <t>P1.2. tabula</t>
  </si>
  <si>
    <t>Table A1.2</t>
  </si>
  <si>
    <t>IKP augsme, salīdzināmajās cenās, pret iepriekšējo gadu, %</t>
  </si>
  <si>
    <t>Real GDP growth, y-t-y, %</t>
  </si>
  <si>
    <t xml:space="preserve">Makroekonomikas rādītāji 2017.-2037. gadam </t>
  </si>
  <si>
    <t xml:space="preserve">Macroeconomic indicators for 2017-2037 </t>
  </si>
  <si>
    <t>(Eiropas Komisijas novērtējums)</t>
  </si>
  <si>
    <t>(European Commission's assumptions)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</si>
</sst>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dd\.mm\.yy"/>
  </numFmts>
  <fonts count="2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color theme="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name val="Arial"/>
      <family val="2"/>
      <charset val="204"/>
    </font>
    <font>
      <sz val="1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8"/>
      <color rgb="FF000000"/>
      <name val="Tahoma"/>
      <family val="2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sz val="9"/>
      <color indexed="56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4" fillId="0" borderId="0" applyNumberFormat="0" applyBorder="0" applyAlignment="0"/>
    <xf numFmtId="0" fontId="1" fillId="0" borderId="0"/>
    <xf numFmtId="0" fontId="26" fillId="0" borderId="0"/>
  </cellStyleXfs>
  <cellXfs count="162">
    <xf numFmtId="0" fontId="0" fillId="0" borderId="0" xfId="0"/>
    <xf numFmtId="0" fontId="3" fillId="0" borderId="0" xfId="0" applyFont="1"/>
    <xf numFmtId="0" fontId="3" fillId="2" borderId="0" xfId="0" applyFont="1" applyFill="1"/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3" fontId="4" fillId="2" borderId="0" xfId="0" applyNumberFormat="1" applyFont="1" applyFill="1"/>
    <xf numFmtId="164" fontId="4" fillId="2" borderId="0" xfId="0" applyNumberFormat="1" applyFont="1" applyFill="1" applyBorder="1"/>
    <xf numFmtId="0" fontId="4" fillId="2" borderId="0" xfId="0" applyFont="1" applyFill="1" applyBorder="1"/>
    <xf numFmtId="0" fontId="7" fillId="2" borderId="0" xfId="0" applyFont="1" applyFill="1"/>
    <xf numFmtId="3" fontId="4" fillId="2" borderId="0" xfId="0" applyNumberFormat="1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3" fontId="4" fillId="2" borderId="3" xfId="0" applyNumberFormat="1" applyFont="1" applyFill="1" applyBorder="1"/>
    <xf numFmtId="164" fontId="4" fillId="2" borderId="3" xfId="0" applyNumberFormat="1" applyFont="1" applyFill="1" applyBorder="1"/>
    <xf numFmtId="0" fontId="4" fillId="2" borderId="5" xfId="0" applyFont="1" applyFill="1" applyBorder="1"/>
    <xf numFmtId="3" fontId="6" fillId="2" borderId="0" xfId="0" applyNumberFormat="1" applyFont="1" applyFill="1" applyBorder="1" applyAlignment="1">
      <alignment horizontal="right"/>
    </xf>
    <xf numFmtId="0" fontId="4" fillId="2" borderId="7" xfId="0" applyFont="1" applyFill="1" applyBorder="1"/>
    <xf numFmtId="0" fontId="4" fillId="2" borderId="8" xfId="0" applyFont="1" applyFill="1" applyBorder="1"/>
    <xf numFmtId="3" fontId="4" fillId="2" borderId="8" xfId="0" applyNumberFormat="1" applyFont="1" applyFill="1" applyBorder="1"/>
    <xf numFmtId="164" fontId="4" fillId="2" borderId="8" xfId="0" applyNumberFormat="1" applyFont="1" applyFill="1" applyBorder="1"/>
    <xf numFmtId="0" fontId="4" fillId="2" borderId="1" xfId="0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3" fontId="4" fillId="2" borderId="10" xfId="0" applyNumberFormat="1" applyFont="1" applyFill="1" applyBorder="1" applyAlignment="1">
      <alignment vertical="top" wrapText="1"/>
    </xf>
    <xf numFmtId="164" fontId="5" fillId="2" borderId="3" xfId="0" applyNumberFormat="1" applyFont="1" applyFill="1" applyBorder="1"/>
    <xf numFmtId="164" fontId="5" fillId="2" borderId="0" xfId="0" applyNumberFormat="1" applyFont="1" applyFill="1" applyBorder="1"/>
    <xf numFmtId="0" fontId="2" fillId="0" borderId="0" xfId="0" applyFont="1" applyBorder="1" applyAlignment="1"/>
    <xf numFmtId="165" fontId="4" fillId="2" borderId="3" xfId="0" applyNumberFormat="1" applyFont="1" applyFill="1" applyBorder="1"/>
    <xf numFmtId="165" fontId="4" fillId="2" borderId="0" xfId="0" applyNumberFormat="1" applyFont="1" applyFill="1" applyBorder="1"/>
    <xf numFmtId="165" fontId="4" fillId="2" borderId="8" xfId="0" applyNumberFormat="1" applyFont="1" applyFill="1" applyBorder="1"/>
    <xf numFmtId="165" fontId="10" fillId="2" borderId="3" xfId="0" applyNumberFormat="1" applyFont="1" applyFill="1" applyBorder="1"/>
    <xf numFmtId="165" fontId="10" fillId="2" borderId="0" xfId="0" applyNumberFormat="1" applyFont="1" applyFill="1" applyBorder="1" applyAlignment="1">
      <alignment horizontal="right"/>
    </xf>
    <xf numFmtId="165" fontId="10" fillId="2" borderId="0" xfId="0" applyNumberFormat="1" applyFont="1" applyFill="1" applyBorder="1"/>
    <xf numFmtId="165" fontId="10" fillId="2" borderId="8" xfId="0" applyNumberFormat="1" applyFont="1" applyFill="1" applyBorder="1"/>
    <xf numFmtId="0" fontId="3" fillId="0" borderId="0" xfId="0" applyFont="1" applyBorder="1"/>
    <xf numFmtId="0" fontId="4" fillId="2" borderId="1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0" borderId="3" xfId="0" applyNumberFormat="1" applyFont="1" applyFill="1" applyBorder="1"/>
    <xf numFmtId="164" fontId="4" fillId="0" borderId="0" xfId="0" applyNumberFormat="1" applyFont="1" applyFill="1" applyBorder="1"/>
    <xf numFmtId="164" fontId="4" fillId="0" borderId="8" xfId="0" applyNumberFormat="1" applyFont="1" applyFill="1" applyBorder="1"/>
    <xf numFmtId="3" fontId="4" fillId="2" borderId="10" xfId="0" applyNumberFormat="1" applyFont="1" applyFill="1" applyBorder="1" applyAlignment="1">
      <alignment horizontal="left" vertical="top" wrapText="1"/>
    </xf>
    <xf numFmtId="164" fontId="4" fillId="2" borderId="10" xfId="0" applyNumberFormat="1" applyFont="1" applyFill="1" applyBorder="1" applyAlignment="1">
      <alignment horizontal="left" vertical="top" wrapText="1"/>
    </xf>
    <xf numFmtId="165" fontId="4" fillId="0" borderId="3" xfId="0" applyNumberFormat="1" applyFont="1" applyFill="1" applyBorder="1"/>
    <xf numFmtId="165" fontId="4" fillId="0" borderId="0" xfId="0" applyNumberFormat="1" applyFont="1" applyFill="1" applyBorder="1"/>
    <xf numFmtId="165" fontId="4" fillId="0" borderId="8" xfId="0" applyNumberFormat="1" applyFont="1" applyFill="1" applyBorder="1"/>
    <xf numFmtId="3" fontId="4" fillId="2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vertical="top" wrapText="1"/>
    </xf>
    <xf numFmtId="3" fontId="3" fillId="0" borderId="0" xfId="0" applyNumberFormat="1" applyFont="1" applyBorder="1"/>
    <xf numFmtId="164" fontId="10" fillId="2" borderId="3" xfId="0" applyNumberFormat="1" applyFont="1" applyFill="1" applyBorder="1"/>
    <xf numFmtId="164" fontId="10" fillId="2" borderId="0" xfId="0" applyNumberFormat="1" applyFont="1" applyFill="1" applyBorder="1"/>
    <xf numFmtId="164" fontId="10" fillId="2" borderId="8" xfId="0" applyNumberFormat="1" applyFont="1" applyFill="1" applyBorder="1"/>
    <xf numFmtId="3" fontId="10" fillId="2" borderId="3" xfId="0" applyNumberFormat="1" applyFont="1" applyFill="1" applyBorder="1"/>
    <xf numFmtId="0" fontId="10" fillId="2" borderId="4" xfId="0" applyFont="1" applyFill="1" applyBorder="1"/>
    <xf numFmtId="3" fontId="10" fillId="2" borderId="0" xfId="0" applyNumberFormat="1" applyFont="1" applyFill="1" applyBorder="1"/>
    <xf numFmtId="164" fontId="10" fillId="2" borderId="6" xfId="0" applyNumberFormat="1" applyFont="1" applyFill="1" applyBorder="1"/>
    <xf numFmtId="3" fontId="10" fillId="2" borderId="8" xfId="0" applyNumberFormat="1" applyFont="1" applyFill="1" applyBorder="1"/>
    <xf numFmtId="164" fontId="10" fillId="2" borderId="9" xfId="0" applyNumberFormat="1" applyFont="1" applyFill="1" applyBorder="1"/>
    <xf numFmtId="164" fontId="10" fillId="2" borderId="4" xfId="0" applyNumberFormat="1" applyFont="1" applyFill="1" applyBorder="1"/>
    <xf numFmtId="0" fontId="4" fillId="2" borderId="0" xfId="0" applyFont="1" applyFill="1" applyAlignment="1">
      <alignment horizontal="right"/>
    </xf>
    <xf numFmtId="0" fontId="11" fillId="0" borderId="0" xfId="0" applyFont="1" applyBorder="1" applyAlignment="1"/>
    <xf numFmtId="0" fontId="4" fillId="2" borderId="4" xfId="0" applyFont="1" applyFill="1" applyBorder="1"/>
    <xf numFmtId="0" fontId="4" fillId="2" borderId="6" xfId="0" applyFont="1" applyFill="1" applyBorder="1"/>
    <xf numFmtId="3" fontId="4" fillId="2" borderId="9" xfId="0" applyNumberFormat="1" applyFont="1" applyFill="1" applyBorder="1"/>
    <xf numFmtId="0" fontId="3" fillId="2" borderId="0" xfId="0" applyFont="1" applyFill="1" applyBorder="1"/>
    <xf numFmtId="3" fontId="3" fillId="2" borderId="0" xfId="0" applyNumberFormat="1" applyFont="1" applyFill="1" applyBorder="1"/>
    <xf numFmtId="164" fontId="3" fillId="2" borderId="0" xfId="0" applyNumberFormat="1" applyFont="1" applyFill="1" applyBorder="1"/>
    <xf numFmtId="165" fontId="3" fillId="0" borderId="0" xfId="0" applyNumberFormat="1" applyFont="1" applyBorder="1"/>
    <xf numFmtId="164" fontId="3" fillId="0" borderId="0" xfId="0" applyNumberFormat="1" applyFont="1" applyFill="1"/>
    <xf numFmtId="0" fontId="13" fillId="0" borderId="0" xfId="1" applyNumberFormat="1" applyFont="1" applyFill="1" applyBorder="1" applyAlignment="1"/>
    <xf numFmtId="0" fontId="12" fillId="0" borderId="0" xfId="1"/>
    <xf numFmtId="166" fontId="13" fillId="0" borderId="0" xfId="1" applyNumberFormat="1" applyFont="1" applyFill="1" applyBorder="1" applyAlignment="1"/>
    <xf numFmtId="0" fontId="13" fillId="3" borderId="11" xfId="1" applyNumberFormat="1" applyFont="1" applyFill="1" applyBorder="1" applyAlignment="1"/>
    <xf numFmtId="165" fontId="13" fillId="0" borderId="11" xfId="1" applyNumberFormat="1" applyFont="1" applyFill="1" applyBorder="1" applyAlignment="1"/>
    <xf numFmtId="165" fontId="12" fillId="0" borderId="0" xfId="1" applyNumberFormat="1"/>
    <xf numFmtId="0" fontId="13" fillId="4" borderId="11" xfId="1" applyNumberFormat="1" applyFont="1" applyFill="1" applyBorder="1" applyAlignment="1"/>
    <xf numFmtId="0" fontId="14" fillId="0" borderId="0" xfId="2" applyFill="1" applyProtection="1"/>
    <xf numFmtId="0" fontId="14" fillId="0" borderId="0" xfId="2" applyFill="1" applyAlignment="1" applyProtection="1">
      <alignment wrapText="1"/>
    </xf>
    <xf numFmtId="0" fontId="15" fillId="0" borderId="0" xfId="2" applyFont="1" applyFill="1" applyProtection="1"/>
    <xf numFmtId="0" fontId="16" fillId="0" borderId="0" xfId="2" applyFont="1" applyFill="1" applyProtection="1"/>
    <xf numFmtId="0" fontId="18" fillId="0" borderId="0" xfId="3" applyFont="1" applyAlignment="1"/>
    <xf numFmtId="0" fontId="19" fillId="0" borderId="0" xfId="3" applyFont="1" applyAlignment="1">
      <alignment horizontal="centerContinuous"/>
    </xf>
    <xf numFmtId="0" fontId="20" fillId="0" borderId="0" xfId="3" applyFont="1" applyAlignment="1">
      <alignment horizontal="centerContinuous"/>
    </xf>
    <xf numFmtId="0" fontId="20" fillId="0" borderId="0" xfId="3" applyFont="1" applyBorder="1" applyAlignment="1">
      <alignment horizontal="centerContinuous"/>
    </xf>
    <xf numFmtId="0" fontId="20" fillId="0" borderId="0" xfId="3" applyFont="1"/>
    <xf numFmtId="0" fontId="21" fillId="0" borderId="0" xfId="3" applyFont="1" applyBorder="1"/>
    <xf numFmtId="0" fontId="20" fillId="0" borderId="0" xfId="3" applyFont="1" applyBorder="1"/>
    <xf numFmtId="0" fontId="18" fillId="0" borderId="0" xfId="3" applyFont="1" applyAlignment="1">
      <alignment horizontal="left"/>
    </xf>
    <xf numFmtId="0" fontId="5" fillId="0" borderId="0" xfId="3" applyFont="1" applyBorder="1"/>
    <xf numFmtId="0" fontId="23" fillId="5" borderId="0" xfId="3" applyFont="1" applyFill="1" applyAlignment="1">
      <alignment horizontal="right"/>
    </xf>
    <xf numFmtId="0" fontId="20" fillId="0" borderId="12" xfId="3" applyFont="1" applyBorder="1" applyAlignment="1">
      <alignment horizontal="centerContinuous"/>
    </xf>
    <xf numFmtId="0" fontId="21" fillId="0" borderId="12" xfId="3" applyFont="1" applyBorder="1"/>
    <xf numFmtId="0" fontId="20" fillId="0" borderId="12" xfId="3" applyFont="1" applyBorder="1"/>
    <xf numFmtId="49" fontId="23" fillId="0" borderId="0" xfId="3" applyNumberFormat="1" applyFont="1" applyFill="1" applyAlignment="1">
      <alignment horizontal="center"/>
    </xf>
    <xf numFmtId="0" fontId="23" fillId="0" borderId="0" xfId="3" applyFont="1" applyFill="1" applyAlignment="1">
      <alignment horizontal="right"/>
    </xf>
    <xf numFmtId="0" fontId="23" fillId="0" borderId="12" xfId="3" applyFont="1" applyFill="1" applyBorder="1" applyAlignment="1">
      <alignment horizontal="right"/>
    </xf>
    <xf numFmtId="0" fontId="20" fillId="0" borderId="13" xfId="3" applyFont="1" applyBorder="1"/>
    <xf numFmtId="0" fontId="20" fillId="0" borderId="14" xfId="3" applyFont="1" applyBorder="1" applyAlignment="1">
      <alignment horizontal="left"/>
    </xf>
    <xf numFmtId="0" fontId="20" fillId="0" borderId="15" xfId="3" applyFont="1" applyBorder="1"/>
    <xf numFmtId="0" fontId="20" fillId="0" borderId="16" xfId="3" applyFont="1" applyBorder="1" applyAlignment="1">
      <alignment horizontal="left"/>
    </xf>
    <xf numFmtId="0" fontId="20" fillId="0" borderId="15" xfId="3" applyFont="1" applyBorder="1" applyAlignment="1">
      <alignment horizontal="left"/>
    </xf>
    <xf numFmtId="0" fontId="20" fillId="0" borderId="17" xfId="3" applyFont="1" applyBorder="1" applyAlignment="1">
      <alignment horizontal="left"/>
    </xf>
    <xf numFmtId="0" fontId="20" fillId="0" borderId="15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 applyAlignment="1">
      <alignment horizontal="center"/>
    </xf>
    <xf numFmtId="0" fontId="20" fillId="0" borderId="16" xfId="3" applyFont="1" applyBorder="1" applyAlignment="1">
      <alignment horizontal="center"/>
    </xf>
    <xf numFmtId="0" fontId="20" fillId="0" borderId="20" xfId="3" applyFont="1" applyBorder="1" applyAlignment="1">
      <alignment horizontal="center"/>
    </xf>
    <xf numFmtId="49" fontId="24" fillId="6" borderId="20" xfId="3" applyNumberFormat="1" applyFont="1" applyFill="1" applyBorder="1" applyAlignment="1">
      <alignment horizontal="center"/>
    </xf>
    <xf numFmtId="49" fontId="24" fillId="6" borderId="19" xfId="3" applyNumberFormat="1" applyFont="1" applyFill="1" applyBorder="1" applyAlignment="1">
      <alignment horizontal="center"/>
    </xf>
    <xf numFmtId="0" fontId="20" fillId="0" borderId="16" xfId="3" applyFont="1" applyBorder="1" applyAlignment="1">
      <alignment wrapText="1"/>
    </xf>
    <xf numFmtId="0" fontId="20" fillId="6" borderId="15" xfId="3" applyFont="1" applyFill="1" applyBorder="1"/>
    <xf numFmtId="0" fontId="20" fillId="0" borderId="21" xfId="3" applyFont="1" applyFill="1" applyBorder="1"/>
    <xf numFmtId="164" fontId="20" fillId="0" borderId="22" xfId="3" applyNumberFormat="1" applyFont="1" applyBorder="1"/>
    <xf numFmtId="165" fontId="20" fillId="0" borderId="22" xfId="3" applyNumberFormat="1" applyFont="1" applyBorder="1"/>
    <xf numFmtId="165" fontId="20" fillId="0" borderId="23" xfId="3" applyNumberFormat="1" applyFont="1" applyBorder="1"/>
    <xf numFmtId="165" fontId="24" fillId="0" borderId="23" xfId="3" applyNumberFormat="1" applyFont="1" applyBorder="1" applyProtection="1"/>
    <xf numFmtId="165" fontId="20" fillId="0" borderId="24" xfId="3" applyNumberFormat="1" applyFont="1" applyBorder="1"/>
    <xf numFmtId="165" fontId="20" fillId="0" borderId="25" xfId="3" applyNumberFormat="1" applyFont="1" applyBorder="1"/>
    <xf numFmtId="0" fontId="20" fillId="0" borderId="26" xfId="3" applyFont="1" applyFill="1" applyBorder="1"/>
    <xf numFmtId="164" fontId="20" fillId="0" borderId="27" xfId="3" applyNumberFormat="1" applyFont="1" applyBorder="1"/>
    <xf numFmtId="165" fontId="20" fillId="0" borderId="27" xfId="3" applyNumberFormat="1" applyFont="1" applyBorder="1"/>
    <xf numFmtId="164" fontId="20" fillId="0" borderId="5" xfId="3" applyNumberFormat="1" applyFont="1" applyBorder="1"/>
    <xf numFmtId="165" fontId="24" fillId="0" borderId="28" xfId="3" applyNumberFormat="1" applyFont="1" applyFill="1" applyBorder="1" applyProtection="1"/>
    <xf numFmtId="164" fontId="20" fillId="0" borderId="29" xfId="3" applyNumberFormat="1" applyFont="1" applyBorder="1"/>
    <xf numFmtId="164" fontId="20" fillId="0" borderId="28" xfId="3" applyNumberFormat="1" applyFont="1" applyBorder="1"/>
    <xf numFmtId="164" fontId="20" fillId="0" borderId="30" xfId="3" applyNumberFormat="1" applyFont="1" applyBorder="1"/>
    <xf numFmtId="164" fontId="20" fillId="0" borderId="20" xfId="3" applyNumberFormat="1" applyFont="1" applyBorder="1"/>
    <xf numFmtId="0" fontId="20" fillId="0" borderId="16" xfId="3" applyFont="1" applyFill="1" applyBorder="1" applyAlignment="1">
      <alignment wrapText="1"/>
    </xf>
    <xf numFmtId="165" fontId="20" fillId="0" borderId="15" xfId="3" applyNumberFormat="1" applyFont="1" applyBorder="1"/>
    <xf numFmtId="0" fontId="24" fillId="0" borderId="15" xfId="3" applyNumberFormat="1" applyFont="1" applyFill="1" applyBorder="1" applyProtection="1"/>
    <xf numFmtId="165" fontId="20" fillId="0" borderId="5" xfId="3" applyNumberFormat="1" applyFont="1" applyBorder="1"/>
    <xf numFmtId="165" fontId="24" fillId="0" borderId="23" xfId="3" applyNumberFormat="1" applyFont="1" applyFill="1" applyBorder="1" applyProtection="1"/>
    <xf numFmtId="164" fontId="20" fillId="0" borderId="27" xfId="3" applyNumberFormat="1" applyFont="1" applyBorder="1" applyAlignment="1">
      <alignment horizontal="right"/>
    </xf>
    <xf numFmtId="165" fontId="24" fillId="0" borderId="5" xfId="3" applyNumberFormat="1" applyFont="1" applyFill="1" applyBorder="1" applyProtection="1"/>
    <xf numFmtId="0" fontId="20" fillId="0" borderId="31" xfId="3" applyFont="1" applyFill="1" applyBorder="1" applyAlignment="1">
      <alignment wrapText="1"/>
    </xf>
    <xf numFmtId="164" fontId="20" fillId="0" borderId="32" xfId="3" applyNumberFormat="1" applyFont="1" applyBorder="1"/>
    <xf numFmtId="165" fontId="20" fillId="0" borderId="32" xfId="3" applyNumberFormat="1" applyFont="1" applyBorder="1"/>
    <xf numFmtId="165" fontId="20" fillId="0" borderId="14" xfId="3" applyNumberFormat="1" applyFont="1" applyBorder="1"/>
    <xf numFmtId="165" fontId="24" fillId="0" borderId="14" xfId="3" applyNumberFormat="1" applyFont="1" applyFill="1" applyBorder="1" applyProtection="1"/>
    <xf numFmtId="165" fontId="20" fillId="0" borderId="33" xfId="3" applyNumberFormat="1" applyFont="1" applyBorder="1"/>
    <xf numFmtId="0" fontId="21" fillId="0" borderId="34" xfId="3" applyFont="1" applyFill="1" applyBorder="1"/>
    <xf numFmtId="0" fontId="21" fillId="0" borderId="0" xfId="3" applyFont="1" applyFill="1" applyBorder="1"/>
    <xf numFmtId="0" fontId="5" fillId="0" borderId="0" xfId="3" applyFont="1"/>
    <xf numFmtId="0" fontId="21" fillId="0" borderId="0" xfId="3" applyFont="1" applyProtection="1"/>
    <xf numFmtId="165" fontId="20" fillId="0" borderId="0" xfId="3" applyNumberFormat="1" applyFont="1"/>
    <xf numFmtId="0" fontId="4" fillId="0" borderId="1" xfId="4" applyFont="1" applyFill="1" applyBorder="1" applyAlignment="1">
      <alignment vertical="top" wrapText="1"/>
    </xf>
    <xf numFmtId="0" fontId="10" fillId="0" borderId="1" xfId="4" applyFont="1" applyFill="1" applyBorder="1" applyAlignment="1">
      <alignment horizontal="left" wrapText="1"/>
    </xf>
    <xf numFmtId="0" fontId="27" fillId="0" borderId="0" xfId="4" applyFont="1"/>
    <xf numFmtId="0" fontId="4" fillId="0" borderId="10" xfId="4" applyFont="1" applyFill="1" applyBorder="1" applyAlignment="1">
      <alignment vertical="top" wrapText="1"/>
    </xf>
    <xf numFmtId="0" fontId="4" fillId="0" borderId="1" xfId="4" applyFont="1" applyFill="1" applyBorder="1" applyAlignment="1">
      <alignment horizontal="left" vertical="top" wrapText="1"/>
    </xf>
    <xf numFmtId="0" fontId="4" fillId="0" borderId="5" xfId="4" applyFont="1" applyFill="1" applyBorder="1"/>
    <xf numFmtId="164" fontId="10" fillId="0" borderId="6" xfId="4" applyNumberFormat="1" applyFont="1" applyFill="1" applyBorder="1"/>
    <xf numFmtId="0" fontId="4" fillId="0" borderId="7" xfId="4" applyFont="1" applyFill="1" applyBorder="1"/>
    <xf numFmtId="164" fontId="10" fillId="0" borderId="9" xfId="4" applyNumberFormat="1" applyFont="1" applyFill="1" applyBorder="1"/>
    <xf numFmtId="0" fontId="10" fillId="0" borderId="0" xfId="4" applyFont="1"/>
    <xf numFmtId="165" fontId="10" fillId="2" borderId="4" xfId="0" applyNumberFormat="1" applyFont="1" applyFill="1" applyBorder="1" applyAlignment="1">
      <alignment horizontal="right"/>
    </xf>
    <xf numFmtId="165" fontId="10" fillId="2" borderId="6" xfId="0" applyNumberFormat="1" applyFont="1" applyFill="1" applyBorder="1" applyAlignment="1">
      <alignment horizontal="right"/>
    </xf>
    <xf numFmtId="165" fontId="10" fillId="2" borderId="9" xfId="0" applyNumberFormat="1" applyFont="1" applyFill="1" applyBorder="1" applyAlignment="1">
      <alignment horizontal="right"/>
    </xf>
    <xf numFmtId="165" fontId="10" fillId="2" borderId="3" xfId="0" applyNumberFormat="1" applyFont="1" applyFill="1" applyBorder="1" applyAlignment="1">
      <alignment horizontal="right"/>
    </xf>
    <xf numFmtId="165" fontId="10" fillId="2" borderId="8" xfId="0" applyNumberFormat="1" applyFont="1" applyFill="1" applyBorder="1" applyAlignment="1">
      <alignment horizontal="right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v-LV" sz="1100"/>
              <a:t>Iedzīvotāju skaits un līdzdalība (15-64)</a:t>
            </a:r>
          </a:p>
        </c:rich>
      </c:tx>
      <c:layout>
        <c:manualLayout>
          <c:xMode val="edge"/>
          <c:yMode val="edge"/>
          <c:x val="9.1135158314809311E-2"/>
          <c:y val="2.27198972989083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0.12841958376404317"/>
          <c:y val="0.11109441046267468"/>
          <c:w val="0.77871993292277797"/>
          <c:h val="0.57714927006184413"/>
        </c:manualLayout>
      </c:layout>
      <c:lineChart>
        <c:grouping val="standard"/>
        <c:varyColors val="0"/>
        <c:ser>
          <c:idx val="0"/>
          <c:order val="0"/>
          <c:tx>
            <c:v>Iedzīvotāju skaits, 15-64 gadu vecuma grupā, tūkst.</c:v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'Annex 1 Table 1'!$A$6:$A$47</c:f>
              <c:strCache>
                <c:ptCount val="4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</c:strCache>
            </c:strRef>
          </c:cat>
          <c:val>
            <c:numRef>
              <c:f>'Annex 1 Table 1'!$D$6:$D$47</c:f>
              <c:numCache>
                <c:formatCode>#\ ##0.0</c:formatCode>
                <c:ptCount val="42"/>
                <c:pt idx="0">
                  <c:v>1623.713</c:v>
                </c:pt>
                <c:pt idx="1">
                  <c:v>1611.402</c:v>
                </c:pt>
                <c:pt idx="2">
                  <c:v>1601.5840000000001</c:v>
                </c:pt>
                <c:pt idx="3">
                  <c:v>1599.59</c:v>
                </c:pt>
                <c:pt idx="4">
                  <c:v>1600.317</c:v>
                </c:pt>
                <c:pt idx="5">
                  <c:v>1589.528</c:v>
                </c:pt>
                <c:pt idx="6">
                  <c:v>1575.125</c:v>
                </c:pt>
                <c:pt idx="7">
                  <c:v>1565.88</c:v>
                </c:pt>
                <c:pt idx="8">
                  <c:v>1554.1279999999999</c:v>
                </c:pt>
                <c:pt idx="9">
                  <c:v>1538.6279999999999</c:v>
                </c:pt>
                <c:pt idx="10">
                  <c:v>1525.5519999999999</c:v>
                </c:pt>
                <c:pt idx="11">
                  <c:v>1510.81</c:v>
                </c:pt>
                <c:pt idx="12">
                  <c:v>1499.0609999999999</c:v>
                </c:pt>
                <c:pt idx="13">
                  <c:v>1472.78</c:v>
                </c:pt>
                <c:pt idx="14">
                  <c:v>1436.0329999999999</c:v>
                </c:pt>
                <c:pt idx="15">
                  <c:v>1398.922</c:v>
                </c:pt>
                <c:pt idx="16">
                  <c:v>1373.105</c:v>
                </c:pt>
                <c:pt idx="17">
                  <c:v>1351.7249999999999</c:v>
                </c:pt>
                <c:pt idx="18">
                  <c:v>1325.4690000000001</c:v>
                </c:pt>
                <c:pt idx="19">
                  <c:v>1303.3</c:v>
                </c:pt>
                <c:pt idx="20">
                  <c:v>1282.1120000000001</c:v>
                </c:pt>
                <c:pt idx="21">
                  <c:v>1261.7432979999999</c:v>
                </c:pt>
                <c:pt idx="22">
                  <c:v>1243.4226969999997</c:v>
                </c:pt>
                <c:pt idx="23">
                  <c:v>1224.8781240000001</c:v>
                </c:pt>
                <c:pt idx="24">
                  <c:v>1206.2625080000003</c:v>
                </c:pt>
                <c:pt idx="25">
                  <c:v>1187.2928840000002</c:v>
                </c:pt>
                <c:pt idx="26">
                  <c:v>1168.0892010000002</c:v>
                </c:pt>
                <c:pt idx="27">
                  <c:v>1150.583451</c:v>
                </c:pt>
                <c:pt idx="28">
                  <c:v>1132.9116589999999</c:v>
                </c:pt>
                <c:pt idx="29">
                  <c:v>1113.3854079999999</c:v>
                </c:pt>
                <c:pt idx="30">
                  <c:v>1090.3257860000001</c:v>
                </c:pt>
                <c:pt idx="31">
                  <c:v>1070.97028</c:v>
                </c:pt>
                <c:pt idx="32">
                  <c:v>1051.611216</c:v>
                </c:pt>
                <c:pt idx="33">
                  <c:v>1035.867252</c:v>
                </c:pt>
                <c:pt idx="34">
                  <c:v>1020.2165999999999</c:v>
                </c:pt>
                <c:pt idx="35">
                  <c:v>1009.9457549999998</c:v>
                </c:pt>
                <c:pt idx="36">
                  <c:v>998.27324799999997</c:v>
                </c:pt>
                <c:pt idx="37">
                  <c:v>986.97061099999985</c:v>
                </c:pt>
                <c:pt idx="38">
                  <c:v>976.14960600000018</c:v>
                </c:pt>
                <c:pt idx="39">
                  <c:v>965.86660100000006</c:v>
                </c:pt>
                <c:pt idx="40">
                  <c:v>954.54692699999998</c:v>
                </c:pt>
                <c:pt idx="41">
                  <c:v>943.62118399999997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D-4572-9A10-E0F6040C0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11488"/>
        <c:axId val="67313024"/>
      </c:lineChart>
      <c:lineChart>
        <c:grouping val="standard"/>
        <c:varyColors val="0"/>
        <c:ser>
          <c:idx val="1"/>
          <c:order val="1"/>
          <c:tx>
            <c:v>Līdzdalības jeb ekonomiskās aktivitātes līmenis, 15-64, % (labā ass)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'Annex 1 Table 1'!$A$6:$A$47</c:f>
              <c:strCache>
                <c:ptCount val="4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</c:strCache>
            </c:strRef>
          </c:cat>
          <c:val>
            <c:numRef>
              <c:f>'Annex 1 Table 1'!$F$6:$F$47</c:f>
              <c:numCache>
                <c:formatCode>0.0</c:formatCode>
                <c:ptCount val="42"/>
                <c:pt idx="0">
                  <c:v>71.712180662469294</c:v>
                </c:pt>
                <c:pt idx="1">
                  <c:v>70.416941272258569</c:v>
                </c:pt>
                <c:pt idx="2">
                  <c:v>69.793404529515783</c:v>
                </c:pt>
                <c:pt idx="3">
                  <c:v>68.636338061628294</c:v>
                </c:pt>
                <c:pt idx="4">
                  <c:v>67.155444827493554</c:v>
                </c:pt>
                <c:pt idx="5">
                  <c:v>66.711627602659405</c:v>
                </c:pt>
                <c:pt idx="6">
                  <c:v>67.575589238949291</c:v>
                </c:pt>
                <c:pt idx="7">
                  <c:v>67.91069558331418</c:v>
                </c:pt>
                <c:pt idx="8">
                  <c:v>68.366312169911353</c:v>
                </c:pt>
                <c:pt idx="9">
                  <c:v>68.171123884395712</c:v>
                </c:pt>
                <c:pt idx="10">
                  <c:v>70.046776511059605</c:v>
                </c:pt>
                <c:pt idx="11">
                  <c:v>71.656925755058538</c:v>
                </c:pt>
                <c:pt idx="12">
                  <c:v>73.172472634535907</c:v>
                </c:pt>
                <c:pt idx="13">
                  <c:v>72.563451431985769</c:v>
                </c:pt>
                <c:pt idx="14">
                  <c:v>71.976061831448163</c:v>
                </c:pt>
                <c:pt idx="15">
                  <c:v>71.962554023741149</c:v>
                </c:pt>
                <c:pt idx="16">
                  <c:v>73.27917384322393</c:v>
                </c:pt>
                <c:pt idx="17">
                  <c:v>72.936433076254417</c:v>
                </c:pt>
                <c:pt idx="18">
                  <c:v>72.864774657121359</c:v>
                </c:pt>
                <c:pt idx="19">
                  <c:v>74.058160055244386</c:v>
                </c:pt>
                <c:pt idx="20">
                  <c:v>74.650264563470273</c:v>
                </c:pt>
                <c:pt idx="21">
                  <c:v>74.785966250924076</c:v>
                </c:pt>
                <c:pt idx="22">
                  <c:v>74.92166793837788</c:v>
                </c:pt>
                <c:pt idx="23">
                  <c:v>75.057369625831683</c:v>
                </c:pt>
                <c:pt idx="24">
                  <c:v>75.193071313285486</c:v>
                </c:pt>
                <c:pt idx="25">
                  <c:v>75.32877300073929</c:v>
                </c:pt>
                <c:pt idx="26">
                  <c:v>75.464474688193093</c:v>
                </c:pt>
                <c:pt idx="27">
                  <c:v>75.600176375646896</c:v>
                </c:pt>
                <c:pt idx="28">
                  <c:v>75.735878063100699</c:v>
                </c:pt>
                <c:pt idx="29">
                  <c:v>75.871579750554503</c:v>
                </c:pt>
                <c:pt idx="30">
                  <c:v>76.007281438008306</c:v>
                </c:pt>
                <c:pt idx="31">
                  <c:v>76.142983125462109</c:v>
                </c:pt>
                <c:pt idx="32">
                  <c:v>76.278684812915913</c:v>
                </c:pt>
                <c:pt idx="33">
                  <c:v>76.414386500369716</c:v>
                </c:pt>
                <c:pt idx="34">
                  <c:v>76.550088187823519</c:v>
                </c:pt>
                <c:pt idx="35">
                  <c:v>76.685789875277322</c:v>
                </c:pt>
                <c:pt idx="36">
                  <c:v>76.821491562731126</c:v>
                </c:pt>
                <c:pt idx="37">
                  <c:v>76.957193250184929</c:v>
                </c:pt>
                <c:pt idx="38">
                  <c:v>77.092894937638732</c:v>
                </c:pt>
                <c:pt idx="39">
                  <c:v>77.228596625092536</c:v>
                </c:pt>
                <c:pt idx="40">
                  <c:v>77.364298312546339</c:v>
                </c:pt>
                <c:pt idx="41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D-4572-9A10-E0F6040C0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45024"/>
        <c:axId val="67343488"/>
      </c:lineChart>
      <c:catAx>
        <c:axId val="6731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67313024"/>
        <c:crosses val="autoZero"/>
        <c:auto val="1"/>
        <c:lblAlgn val="ctr"/>
        <c:lblOffset val="100"/>
        <c:noMultiLvlLbl val="0"/>
      </c:catAx>
      <c:valAx>
        <c:axId val="6731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67311488"/>
        <c:crosses val="autoZero"/>
        <c:crossBetween val="between"/>
      </c:valAx>
      <c:valAx>
        <c:axId val="673434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67345024"/>
        <c:crosses val="max"/>
        <c:crossBetween val="between"/>
      </c:valAx>
      <c:catAx>
        <c:axId val="67345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43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631384027690486E-3"/>
          <c:y val="0.80560207054171229"/>
          <c:w val="0.98102919342364725"/>
          <c:h val="0.18998941957628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/>
              <a:t>Bezdarba līmenis, 15-64, %</a:t>
            </a:r>
          </a:p>
        </c:rich>
      </c:tx>
      <c:layout>
        <c:manualLayout>
          <c:xMode val="edge"/>
          <c:yMode val="edge"/>
          <c:x val="0.11296640535312119"/>
          <c:y val="2.635658592973375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'Annex 1 Table 2'!$A$8:$A$28</c:f>
              <c:strCache>
                <c:ptCount val="2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</c:strCache>
            </c:strRef>
          </c:cat>
          <c:val>
            <c:numRef>
              <c:f>'Annex 1 Table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'Annex 1 Table 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725-43C3-A5B5-FC1C982E8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56608"/>
        <c:axId val="72762496"/>
      </c:lineChart>
      <c:catAx>
        <c:axId val="7275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762496"/>
        <c:crosses val="autoZero"/>
        <c:auto val="1"/>
        <c:lblAlgn val="ctr"/>
        <c:lblOffset val="100"/>
        <c:noMultiLvlLbl val="0"/>
      </c:catAx>
      <c:valAx>
        <c:axId val="7276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75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v-LV" sz="1100" b="0" i="0" u="none" strike="noStrike" baseline="0">
                <a:effectLst/>
              </a:rPr>
              <a:t>Reālā / potenciālā IKP augsme, pret iepriekšējo gadu, %</a:t>
            </a:r>
            <a:endParaRPr lang="en-US" sz="1100" i="0"/>
          </a:p>
        </c:rich>
      </c:tx>
      <c:layout>
        <c:manualLayout>
          <c:xMode val="edge"/>
          <c:yMode val="edge"/>
          <c:x val="0.1041067235846123"/>
          <c:y val="2.642059225120782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'Annex 1 Table 2'!$A$8:$A$28</c:f>
              <c:strCache>
                <c:ptCount val="2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</c:strCache>
            </c:strRef>
          </c:cat>
          <c:val>
            <c:numRef>
              <c:f>'Annex 1 Table 2'!#REF!</c:f>
              <c:numCache>
                <c:formatCode>General</c:formatCode>
                <c:ptCount val="2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'Annex 1 Table 2'!#REF!</c15:sqref>
                        </c15:formulaRef>
                      </c:ext>
                    </c:extLst>
                    <c:strCache>
                      <c:ptCount val="1"/>
                      <c:pt idx="0">
                        <c:v>Nominal GDP, thousand euro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D98B-4B6B-8EF8-44E48B000731}"/>
            </c:ext>
          </c:extLst>
        </c:ser>
        <c:ser>
          <c:idx val="3"/>
          <c:order val="1"/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'Annex 1 Table 2'!$A$8:$A$28</c:f>
              <c:strCache>
                <c:ptCount val="2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</c:strCache>
            </c:strRef>
          </c:cat>
          <c:val>
            <c:numRef>
              <c:f>'Annex 1 Table 2'!#REF!</c:f>
              <c:numCache>
                <c:formatCode>General</c:formatCode>
                <c:ptCount val="2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'Annex 1 Table 2'!#REF!</c15:sqref>
                        </c15:formulaRef>
                      </c:ext>
                    </c:extLst>
                    <c:strCache>
                      <c:ptCount val="1"/>
                      <c:pt idx="0">
                        <c:v>Nominal GDP, thousand euro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D98B-4B6B-8EF8-44E48B000731}"/>
            </c:ext>
          </c:extLst>
        </c:ser>
        <c:ser>
          <c:idx val="1"/>
          <c:order val="2"/>
          <c:spPr>
            <a:ln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'Annex 1 Table 2'!$A$8:$A$28</c:f>
              <c:strCache>
                <c:ptCount val="2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</c:strCache>
            </c:strRef>
          </c:cat>
          <c:val>
            <c:numRef>
              <c:f>'Annex 1 Table 2'!#REF!</c:f>
              <c:numCache>
                <c:formatCode>General</c:formatCode>
                <c:ptCount val="2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'Annex 1 Table 2'!#REF!</c15:sqref>
                        </c15:formulaRef>
                      </c:ext>
                    </c:extLst>
                    <c:strCache>
                      <c:ptCount val="1"/>
                      <c:pt idx="0">
                        <c:v>Nominal GDP, thousand euro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D98B-4B6B-8EF8-44E48B000731}"/>
            </c:ext>
          </c:extLst>
        </c:ser>
        <c:ser>
          <c:idx val="0"/>
          <c:order val="3"/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'Annex 1 Table 2'!$A$8:$A$28</c:f>
              <c:strCache>
                <c:ptCount val="2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</c:strCache>
            </c:strRef>
          </c:cat>
          <c:val>
            <c:numRef>
              <c:f>'Annex 1 Table 2'!#REF!</c:f>
              <c:numCache>
                <c:formatCode>General</c:formatCode>
                <c:ptCount val="21"/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'Annex 1 Table 2'!#REF!</c15:sqref>
                        </c15:formulaRef>
                      </c:ext>
                    </c:extLst>
                    <c:strCache>
                      <c:ptCount val="1"/>
                      <c:pt idx="0">
                        <c:v>Nominal GDP, thousand euro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D98B-4B6B-8EF8-44E48B000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80032"/>
        <c:axId val="72781824"/>
      </c:lineChart>
      <c:catAx>
        <c:axId val="7278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781824"/>
        <c:crosses val="autoZero"/>
        <c:auto val="1"/>
        <c:lblAlgn val="ctr"/>
        <c:lblOffset val="100"/>
        <c:noMultiLvlLbl val="0"/>
      </c:catAx>
      <c:valAx>
        <c:axId val="7278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78003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v-LV" sz="1100" b="0" i="0" u="none" strike="noStrike" baseline="0">
                <a:effectLst/>
              </a:rPr>
              <a:t>Investīciju īpatsvars IKP, %</a:t>
            </a:r>
            <a:endParaRPr lang="en-US" sz="1100" i="0"/>
          </a:p>
        </c:rich>
      </c:tx>
      <c:layout>
        <c:manualLayout>
          <c:xMode val="edge"/>
          <c:yMode val="edge"/>
          <c:x val="0.1041067235846123"/>
          <c:y val="2.642059225120782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'Annex 1 Table 2'!$A$8:$A$28</c:f>
              <c:strCache>
                <c:ptCount val="2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</c:strCache>
            </c:strRef>
          </c:cat>
          <c:val>
            <c:numRef>
              <c:f>'Annex 1 Table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'Annex 1 Table 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156-4F3A-B8E3-12EA46721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88224"/>
        <c:axId val="72802304"/>
      </c:lineChart>
      <c:catAx>
        <c:axId val="7278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802304"/>
        <c:crosses val="autoZero"/>
        <c:auto val="1"/>
        <c:lblAlgn val="ctr"/>
        <c:lblOffset val="100"/>
        <c:noMultiLvlLbl val="0"/>
      </c:catAx>
      <c:valAx>
        <c:axId val="7280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78822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l">
              <a:defRPr b="0"/>
            </a:pPr>
            <a:r>
              <a:rPr lang="lv-LV" b="0"/>
              <a:t>Tekošā konta bilance / Current account balance</a:t>
            </a:r>
          </a:p>
        </c:rich>
      </c:tx>
      <c:layout>
        <c:manualLayout>
          <c:xMode val="edge"/>
          <c:yMode val="edge"/>
          <c:x val="0.15704866509520704"/>
          <c:y val="2.76816608996539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TK_CA!$A$15</c:f>
              <c:strCache>
                <c:ptCount val="1"/>
                <c:pt idx="0">
                  <c:v>Latvia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TK_CA!$B$14:$BS$14</c:f>
              <c:numCache>
                <c:formatCode>General</c:formatCode>
                <c:ptCount val="70"/>
                <c:pt idx="0">
                  <c:v>2000</c:v>
                </c:pt>
                <c:pt idx="12">
                  <c:v>2003</c:v>
                </c:pt>
                <c:pt idx="24">
                  <c:v>2006</c:v>
                </c:pt>
                <c:pt idx="36">
                  <c:v>2009</c:v>
                </c:pt>
                <c:pt idx="48">
                  <c:v>2012</c:v>
                </c:pt>
                <c:pt idx="60">
                  <c:v>2015</c:v>
                </c:pt>
              </c:numCache>
            </c:numRef>
          </c:cat>
          <c:val>
            <c:numRef>
              <c:f>TK_CA!$B$15:$BS$15</c:f>
              <c:numCache>
                <c:formatCode>#\ ##0.0</c:formatCode>
                <c:ptCount val="70"/>
                <c:pt idx="0">
                  <c:v>-31</c:v>
                </c:pt>
                <c:pt idx="1">
                  <c:v>-61</c:v>
                </c:pt>
                <c:pt idx="2">
                  <c:v>-77</c:v>
                </c:pt>
                <c:pt idx="3">
                  <c:v>-157</c:v>
                </c:pt>
                <c:pt idx="4">
                  <c:v>-36</c:v>
                </c:pt>
                <c:pt idx="5">
                  <c:v>-83</c:v>
                </c:pt>
                <c:pt idx="6">
                  <c:v>-143</c:v>
                </c:pt>
                <c:pt idx="7">
                  <c:v>-297</c:v>
                </c:pt>
                <c:pt idx="8">
                  <c:v>-48</c:v>
                </c:pt>
                <c:pt idx="9">
                  <c:v>-156</c:v>
                </c:pt>
                <c:pt idx="10">
                  <c:v>-153</c:v>
                </c:pt>
                <c:pt idx="11">
                  <c:v>-187</c:v>
                </c:pt>
                <c:pt idx="12">
                  <c:v>-100</c:v>
                </c:pt>
                <c:pt idx="13">
                  <c:v>-196</c:v>
                </c:pt>
                <c:pt idx="14">
                  <c:v>-212</c:v>
                </c:pt>
                <c:pt idx="15">
                  <c:v>-236</c:v>
                </c:pt>
                <c:pt idx="16">
                  <c:v>-216</c:v>
                </c:pt>
                <c:pt idx="17">
                  <c:v>-477</c:v>
                </c:pt>
                <c:pt idx="18">
                  <c:v>-366</c:v>
                </c:pt>
                <c:pt idx="19">
                  <c:v>-299</c:v>
                </c:pt>
                <c:pt idx="20">
                  <c:v>-279</c:v>
                </c:pt>
                <c:pt idx="21">
                  <c:v>-345</c:v>
                </c:pt>
                <c:pt idx="22">
                  <c:v>-433</c:v>
                </c:pt>
                <c:pt idx="23">
                  <c:v>-554</c:v>
                </c:pt>
                <c:pt idx="24">
                  <c:v>-523</c:v>
                </c:pt>
                <c:pt idx="25">
                  <c:v>-737</c:v>
                </c:pt>
                <c:pt idx="26">
                  <c:v>-1044</c:v>
                </c:pt>
                <c:pt idx="27">
                  <c:v>-1268</c:v>
                </c:pt>
                <c:pt idx="28">
                  <c:v>-1073</c:v>
                </c:pt>
                <c:pt idx="29">
                  <c:v>-1185</c:v>
                </c:pt>
                <c:pt idx="30">
                  <c:v>-1357</c:v>
                </c:pt>
                <c:pt idx="31">
                  <c:v>-1076</c:v>
                </c:pt>
                <c:pt idx="32">
                  <c:v>-893</c:v>
                </c:pt>
                <c:pt idx="33">
                  <c:v>-893</c:v>
                </c:pt>
                <c:pt idx="34">
                  <c:v>-759</c:v>
                </c:pt>
                <c:pt idx="35">
                  <c:v>-462</c:v>
                </c:pt>
                <c:pt idx="36">
                  <c:v>17</c:v>
                </c:pt>
                <c:pt idx="37">
                  <c:v>616</c:v>
                </c:pt>
                <c:pt idx="38">
                  <c:v>375</c:v>
                </c:pt>
                <c:pt idx="39">
                  <c:v>455</c:v>
                </c:pt>
                <c:pt idx="40">
                  <c:v>291</c:v>
                </c:pt>
                <c:pt idx="41">
                  <c:v>195</c:v>
                </c:pt>
                <c:pt idx="42">
                  <c:v>-62</c:v>
                </c:pt>
                <c:pt idx="43">
                  <c:v>-56</c:v>
                </c:pt>
                <c:pt idx="44">
                  <c:v>-40</c:v>
                </c:pt>
                <c:pt idx="45">
                  <c:v>-113</c:v>
                </c:pt>
                <c:pt idx="46">
                  <c:v>-375</c:v>
                </c:pt>
                <c:pt idx="47">
                  <c:v>-113</c:v>
                </c:pt>
                <c:pt idx="48">
                  <c:v>-250</c:v>
                </c:pt>
                <c:pt idx="49">
                  <c:v>-272</c:v>
                </c:pt>
                <c:pt idx="50">
                  <c:v>-189</c:v>
                </c:pt>
                <c:pt idx="51">
                  <c:v>-83</c:v>
                </c:pt>
                <c:pt idx="52">
                  <c:v>-169</c:v>
                </c:pt>
                <c:pt idx="53">
                  <c:v>-109</c:v>
                </c:pt>
                <c:pt idx="54">
                  <c:v>-269</c:v>
                </c:pt>
                <c:pt idx="55">
                  <c:v>-74</c:v>
                </c:pt>
                <c:pt idx="56">
                  <c:v>-110</c:v>
                </c:pt>
                <c:pt idx="57">
                  <c:v>-132</c:v>
                </c:pt>
                <c:pt idx="58">
                  <c:v>-156</c:v>
                </c:pt>
                <c:pt idx="59">
                  <c:v>-13</c:v>
                </c:pt>
                <c:pt idx="60">
                  <c:v>-8</c:v>
                </c:pt>
                <c:pt idx="61">
                  <c:v>-74</c:v>
                </c:pt>
                <c:pt idx="62">
                  <c:v>-134</c:v>
                </c:pt>
                <c:pt idx="63">
                  <c:v>100</c:v>
                </c:pt>
                <c:pt idx="64">
                  <c:v>216</c:v>
                </c:pt>
                <c:pt idx="65">
                  <c:v>-14</c:v>
                </c:pt>
                <c:pt idx="66">
                  <c:v>101</c:v>
                </c:pt>
                <c:pt idx="67">
                  <c:v>39</c:v>
                </c:pt>
                <c:pt idx="68">
                  <c:v>187</c:v>
                </c:pt>
                <c:pt idx="69">
                  <c:v>-204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E-4D50-8D6F-A9B0764C0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29664"/>
        <c:axId val="72931200"/>
      </c:lineChart>
      <c:catAx>
        <c:axId val="7292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800"/>
            </a:pPr>
            <a:endParaRPr lang="lv-LV"/>
          </a:p>
        </c:txPr>
        <c:crossAx val="72931200"/>
        <c:crosses val="autoZero"/>
        <c:auto val="1"/>
        <c:lblAlgn val="ctr"/>
        <c:lblOffset val="100"/>
        <c:noMultiLvlLbl val="0"/>
      </c:catAx>
      <c:valAx>
        <c:axId val="729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lv-LV"/>
          </a:p>
        </c:txPr>
        <c:crossAx val="7292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b="0"/>
            </a:pPr>
            <a:r>
              <a:rPr lang="lv-LV" b="0"/>
              <a:t>IKP salīdzināmajās cenās, eiro</a:t>
            </a:r>
            <a:endParaRPr lang="en-US" b="0"/>
          </a:p>
        </c:rich>
      </c:tx>
      <c:layout>
        <c:manualLayout>
          <c:xMode val="edge"/>
          <c:yMode val="edge"/>
          <c:x val="0.14750471980476126"/>
          <c:y val="2.753872135765173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IKP_GDP_per_capita!$C$4</c:f>
              <c:strCache>
                <c:ptCount val="1"/>
                <c:pt idx="0">
                  <c:v>Uz vienu iedzīvotāju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IKP_GDP_per_capita!$B$5:$B$26</c:f>
              <c:strCache>
                <c:ptCount val="22"/>
                <c:pt idx="0">
                  <c:v>1995</c:v>
                </c:pt>
                <c:pt idx="3">
                  <c:v>1998</c:v>
                </c:pt>
                <c:pt idx="6">
                  <c:v>2001</c:v>
                </c:pt>
                <c:pt idx="9">
                  <c:v>2004</c:v>
                </c:pt>
                <c:pt idx="12">
                  <c:v>2007</c:v>
                </c:pt>
                <c:pt idx="15">
                  <c:v>2010</c:v>
                </c:pt>
                <c:pt idx="18">
                  <c:v>2013</c:v>
                </c:pt>
                <c:pt idx="21">
                  <c:v>2016</c:v>
                </c:pt>
              </c:strCache>
            </c:strRef>
          </c:cat>
          <c:val>
            <c:numRef>
              <c:f>IKP_GDP_per_capita!$C$5:$C$26</c:f>
              <c:numCache>
                <c:formatCode>General</c:formatCode>
                <c:ptCount val="22"/>
                <c:pt idx="0">
                  <c:v>3881</c:v>
                </c:pt>
                <c:pt idx="1">
                  <c:v>4018</c:v>
                </c:pt>
                <c:pt idx="2">
                  <c:v>4422</c:v>
                </c:pt>
                <c:pt idx="3">
                  <c:v>4755</c:v>
                </c:pt>
                <c:pt idx="4">
                  <c:v>4920</c:v>
                </c:pt>
                <c:pt idx="5">
                  <c:v>5236</c:v>
                </c:pt>
                <c:pt idx="6">
                  <c:v>5646</c:v>
                </c:pt>
                <c:pt idx="7">
                  <c:v>6118</c:v>
                </c:pt>
                <c:pt idx="8">
                  <c:v>6698</c:v>
                </c:pt>
                <c:pt idx="9">
                  <c:v>7337</c:v>
                </c:pt>
                <c:pt idx="10">
                  <c:v>8210</c:v>
                </c:pt>
                <c:pt idx="11">
                  <c:v>9269</c:v>
                </c:pt>
                <c:pt idx="12">
                  <c:v>10276</c:v>
                </c:pt>
                <c:pt idx="13">
                  <c:v>10018</c:v>
                </c:pt>
                <c:pt idx="14">
                  <c:v>8718</c:v>
                </c:pt>
                <c:pt idx="15">
                  <c:v>8553</c:v>
                </c:pt>
                <c:pt idx="16">
                  <c:v>9269</c:v>
                </c:pt>
                <c:pt idx="17">
                  <c:v>9762</c:v>
                </c:pt>
                <c:pt idx="18">
                  <c:v>10117</c:v>
                </c:pt>
                <c:pt idx="19">
                  <c:v>10407</c:v>
                </c:pt>
                <c:pt idx="20">
                  <c:v>10794</c:v>
                </c:pt>
                <c:pt idx="21">
                  <c:v>11119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C-4439-8A34-3BF7BCB17A3A}"/>
            </c:ext>
          </c:extLst>
        </c:ser>
        <c:ser>
          <c:idx val="1"/>
          <c:order val="1"/>
          <c:tx>
            <c:strRef>
              <c:f>IKP_GDP_per_capita!$D$4</c:f>
              <c:strCache>
                <c:ptCount val="1"/>
                <c:pt idx="0">
                  <c:v>Uz vienu nodarbināto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IKP_GDP_per_capita!$B$5:$B$26</c:f>
              <c:strCache>
                <c:ptCount val="22"/>
                <c:pt idx="0">
                  <c:v>1995</c:v>
                </c:pt>
                <c:pt idx="3">
                  <c:v>1998</c:v>
                </c:pt>
                <c:pt idx="6">
                  <c:v>2001</c:v>
                </c:pt>
                <c:pt idx="9">
                  <c:v>2004</c:v>
                </c:pt>
                <c:pt idx="12">
                  <c:v>2007</c:v>
                </c:pt>
                <c:pt idx="15">
                  <c:v>2010</c:v>
                </c:pt>
                <c:pt idx="18">
                  <c:v>2013</c:v>
                </c:pt>
                <c:pt idx="21">
                  <c:v>2016</c:v>
                </c:pt>
              </c:strCache>
            </c:strRef>
          </c:cat>
          <c:val>
            <c:numRef>
              <c:f>IKP_GDP_per_capita!$D$5:$D$26</c:f>
              <c:numCache>
                <c:formatCode>General</c:formatCode>
                <c:ptCount val="22"/>
                <c:pt idx="0">
                  <c:v>10369</c:v>
                </c:pt>
                <c:pt idx="1">
                  <c:v>10555</c:v>
                </c:pt>
                <c:pt idx="2">
                  <c:v>11012</c:v>
                </c:pt>
                <c:pt idx="3">
                  <c:v>11774</c:v>
                </c:pt>
                <c:pt idx="4">
                  <c:v>12303</c:v>
                </c:pt>
                <c:pt idx="5">
                  <c:v>13164</c:v>
                </c:pt>
                <c:pt idx="6">
                  <c:v>14059</c:v>
                </c:pt>
                <c:pt idx="7">
                  <c:v>14843</c:v>
                </c:pt>
                <c:pt idx="8">
                  <c:v>15994</c:v>
                </c:pt>
                <c:pt idx="9">
                  <c:v>17285</c:v>
                </c:pt>
                <c:pt idx="10">
                  <c:v>18965</c:v>
                </c:pt>
                <c:pt idx="11">
                  <c:v>20065</c:v>
                </c:pt>
                <c:pt idx="12">
                  <c:v>21256</c:v>
                </c:pt>
                <c:pt idx="13">
                  <c:v>20677</c:v>
                </c:pt>
                <c:pt idx="14">
                  <c:v>20663</c:v>
                </c:pt>
                <c:pt idx="15">
                  <c:v>21266</c:v>
                </c:pt>
                <c:pt idx="16">
                  <c:v>22287</c:v>
                </c:pt>
                <c:pt idx="17">
                  <c:v>22855</c:v>
                </c:pt>
                <c:pt idx="18">
                  <c:v>22917</c:v>
                </c:pt>
                <c:pt idx="19">
                  <c:v>23675</c:v>
                </c:pt>
                <c:pt idx="20">
                  <c:v>24008</c:v>
                </c:pt>
                <c:pt idx="21">
                  <c:v>24551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C-4439-8A34-3BF7BCB17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34464"/>
        <c:axId val="73136000"/>
      </c:lineChart>
      <c:catAx>
        <c:axId val="73134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lv-LV"/>
          </a:p>
        </c:txPr>
        <c:crossAx val="73136000"/>
        <c:crosses val="autoZero"/>
        <c:auto val="1"/>
        <c:lblAlgn val="ctr"/>
        <c:lblOffset val="100"/>
        <c:noMultiLvlLbl val="0"/>
      </c:catAx>
      <c:valAx>
        <c:axId val="73136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73134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0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b="0"/>
            </a:pPr>
            <a:r>
              <a:rPr lang="lv-LV" b="0"/>
              <a:t>GDP in real prices, euro</a:t>
            </a:r>
            <a:endParaRPr lang="en-US" b="0"/>
          </a:p>
        </c:rich>
      </c:tx>
      <c:layout>
        <c:manualLayout>
          <c:xMode val="edge"/>
          <c:yMode val="edge"/>
          <c:x val="0.14750471980476126"/>
          <c:y val="2.753872135765173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Per capita</c:v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IKP_GDP_per_capita!$B$5:$B$26</c:f>
              <c:strCache>
                <c:ptCount val="22"/>
                <c:pt idx="0">
                  <c:v>1995</c:v>
                </c:pt>
                <c:pt idx="3">
                  <c:v>1998</c:v>
                </c:pt>
                <c:pt idx="6">
                  <c:v>2001</c:v>
                </c:pt>
                <c:pt idx="9">
                  <c:v>2004</c:v>
                </c:pt>
                <c:pt idx="12">
                  <c:v>2007</c:v>
                </c:pt>
                <c:pt idx="15">
                  <c:v>2010</c:v>
                </c:pt>
                <c:pt idx="18">
                  <c:v>2013</c:v>
                </c:pt>
                <c:pt idx="21">
                  <c:v>2016</c:v>
                </c:pt>
              </c:strCache>
            </c:strRef>
          </c:cat>
          <c:val>
            <c:numRef>
              <c:f>IKP_GDP_per_capita!$C$5:$C$26</c:f>
              <c:numCache>
                <c:formatCode>General</c:formatCode>
                <c:ptCount val="22"/>
                <c:pt idx="0">
                  <c:v>3881</c:v>
                </c:pt>
                <c:pt idx="1">
                  <c:v>4018</c:v>
                </c:pt>
                <c:pt idx="2">
                  <c:v>4422</c:v>
                </c:pt>
                <c:pt idx="3">
                  <c:v>4755</c:v>
                </c:pt>
                <c:pt idx="4">
                  <c:v>4920</c:v>
                </c:pt>
                <c:pt idx="5">
                  <c:v>5236</c:v>
                </c:pt>
                <c:pt idx="6">
                  <c:v>5646</c:v>
                </c:pt>
                <c:pt idx="7">
                  <c:v>6118</c:v>
                </c:pt>
                <c:pt idx="8">
                  <c:v>6698</c:v>
                </c:pt>
                <c:pt idx="9">
                  <c:v>7337</c:v>
                </c:pt>
                <c:pt idx="10">
                  <c:v>8210</c:v>
                </c:pt>
                <c:pt idx="11">
                  <c:v>9269</c:v>
                </c:pt>
                <c:pt idx="12">
                  <c:v>10276</c:v>
                </c:pt>
                <c:pt idx="13">
                  <c:v>10018</c:v>
                </c:pt>
                <c:pt idx="14">
                  <c:v>8718</c:v>
                </c:pt>
                <c:pt idx="15">
                  <c:v>8553</c:v>
                </c:pt>
                <c:pt idx="16">
                  <c:v>9269</c:v>
                </c:pt>
                <c:pt idx="17">
                  <c:v>9762</c:v>
                </c:pt>
                <c:pt idx="18">
                  <c:v>10117</c:v>
                </c:pt>
                <c:pt idx="19">
                  <c:v>10407</c:v>
                </c:pt>
                <c:pt idx="20">
                  <c:v>10794</c:v>
                </c:pt>
                <c:pt idx="21">
                  <c:v>11119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9-490C-AD6C-98AAE2358F0C}"/>
            </c:ext>
          </c:extLst>
        </c:ser>
        <c:ser>
          <c:idx val="1"/>
          <c:order val="1"/>
          <c:tx>
            <c:v>Per person employed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IKP_GDP_per_capita!$B$5:$B$26</c:f>
              <c:strCache>
                <c:ptCount val="22"/>
                <c:pt idx="0">
                  <c:v>1995</c:v>
                </c:pt>
                <c:pt idx="3">
                  <c:v>1998</c:v>
                </c:pt>
                <c:pt idx="6">
                  <c:v>2001</c:v>
                </c:pt>
                <c:pt idx="9">
                  <c:v>2004</c:v>
                </c:pt>
                <c:pt idx="12">
                  <c:v>2007</c:v>
                </c:pt>
                <c:pt idx="15">
                  <c:v>2010</c:v>
                </c:pt>
                <c:pt idx="18">
                  <c:v>2013</c:v>
                </c:pt>
                <c:pt idx="21">
                  <c:v>2016</c:v>
                </c:pt>
              </c:strCache>
            </c:strRef>
          </c:cat>
          <c:val>
            <c:numRef>
              <c:f>IKP_GDP_per_capita!$D$5:$D$26</c:f>
              <c:numCache>
                <c:formatCode>General</c:formatCode>
                <c:ptCount val="22"/>
                <c:pt idx="0">
                  <c:v>10369</c:v>
                </c:pt>
                <c:pt idx="1">
                  <c:v>10555</c:v>
                </c:pt>
                <c:pt idx="2">
                  <c:v>11012</c:v>
                </c:pt>
                <c:pt idx="3">
                  <c:v>11774</c:v>
                </c:pt>
                <c:pt idx="4">
                  <c:v>12303</c:v>
                </c:pt>
                <c:pt idx="5">
                  <c:v>13164</c:v>
                </c:pt>
                <c:pt idx="6">
                  <c:v>14059</c:v>
                </c:pt>
                <c:pt idx="7">
                  <c:v>14843</c:v>
                </c:pt>
                <c:pt idx="8">
                  <c:v>15994</c:v>
                </c:pt>
                <c:pt idx="9">
                  <c:v>17285</c:v>
                </c:pt>
                <c:pt idx="10">
                  <c:v>18965</c:v>
                </c:pt>
                <c:pt idx="11">
                  <c:v>20065</c:v>
                </c:pt>
                <c:pt idx="12">
                  <c:v>21256</c:v>
                </c:pt>
                <c:pt idx="13">
                  <c:v>20677</c:v>
                </c:pt>
                <c:pt idx="14">
                  <c:v>20663</c:v>
                </c:pt>
                <c:pt idx="15">
                  <c:v>21266</c:v>
                </c:pt>
                <c:pt idx="16">
                  <c:v>22287</c:v>
                </c:pt>
                <c:pt idx="17">
                  <c:v>22855</c:v>
                </c:pt>
                <c:pt idx="18">
                  <c:v>22917</c:v>
                </c:pt>
                <c:pt idx="19">
                  <c:v>23675</c:v>
                </c:pt>
                <c:pt idx="20">
                  <c:v>24008</c:v>
                </c:pt>
                <c:pt idx="21">
                  <c:v>24551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9-490C-AD6C-98AAE2358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45728"/>
        <c:axId val="73163904"/>
      </c:lineChart>
      <c:catAx>
        <c:axId val="7314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lv-LV"/>
          </a:p>
        </c:txPr>
        <c:crossAx val="73163904"/>
        <c:crosses val="autoZero"/>
        <c:auto val="1"/>
        <c:lblAlgn val="ctr"/>
        <c:lblOffset val="100"/>
        <c:noMultiLvlLbl val="0"/>
      </c:catAx>
      <c:valAx>
        <c:axId val="73163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731457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00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3.8196126620239024E-2"/>
          <c:y val="2.2309687574031022E-2"/>
        </c:manualLayout>
      </c:layout>
      <c:overlay val="0"/>
      <c:txPr>
        <a:bodyPr/>
        <a:lstStyle/>
        <a:p>
          <a:pPr algn="l">
            <a:defRPr sz="1200" b="0"/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krediti_loans!$A$17</c:f>
              <c:strCache>
                <c:ptCount val="1"/>
                <c:pt idx="0">
                  <c:v>Kredīti kopā
Total loans</c:v>
                </c:pt>
              </c:strCache>
            </c:strRef>
          </c:tx>
          <c:spPr>
            <a:ln w="28575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krediti_loans!$B$6:$KK$6</c:f>
              <c:numCache>
                <c:formatCode>General</c:formatCode>
                <c:ptCount val="296"/>
                <c:pt idx="0">
                  <c:v>1993</c:v>
                </c:pt>
                <c:pt idx="36">
                  <c:v>1996</c:v>
                </c:pt>
                <c:pt idx="72">
                  <c:v>1999</c:v>
                </c:pt>
                <c:pt idx="108">
                  <c:v>2002</c:v>
                </c:pt>
                <c:pt idx="144">
                  <c:v>2005</c:v>
                </c:pt>
                <c:pt idx="180">
                  <c:v>2008</c:v>
                </c:pt>
                <c:pt idx="216">
                  <c:v>2011</c:v>
                </c:pt>
                <c:pt idx="252">
                  <c:v>2014</c:v>
                </c:pt>
                <c:pt idx="288">
                  <c:v>2017</c:v>
                </c:pt>
              </c:numCache>
            </c:numRef>
          </c:cat>
          <c:val>
            <c:numRef>
              <c:f>krediti_loans!$B$17:$KK$17</c:f>
              <c:numCache>
                <c:formatCode>0.0</c:formatCode>
                <c:ptCount val="296"/>
                <c:pt idx="0">
                  <c:v>183</c:v>
                </c:pt>
                <c:pt idx="1">
                  <c:v>192.5</c:v>
                </c:pt>
                <c:pt idx="2">
                  <c:v>201.3</c:v>
                </c:pt>
                <c:pt idx="3">
                  <c:v>225.1</c:v>
                </c:pt>
                <c:pt idx="4">
                  <c:v>250.6</c:v>
                </c:pt>
                <c:pt idx="5">
                  <c:v>288.7</c:v>
                </c:pt>
                <c:pt idx="6">
                  <c:v>300.89999999999998</c:v>
                </c:pt>
                <c:pt idx="7">
                  <c:v>323.39999999999998</c:v>
                </c:pt>
                <c:pt idx="8">
                  <c:v>348.3</c:v>
                </c:pt>
                <c:pt idx="9">
                  <c:v>360.1</c:v>
                </c:pt>
                <c:pt idx="10">
                  <c:v>374.6</c:v>
                </c:pt>
                <c:pt idx="11">
                  <c:v>382.8</c:v>
                </c:pt>
                <c:pt idx="12">
                  <c:v>362.8</c:v>
                </c:pt>
                <c:pt idx="13">
                  <c:v>396.3</c:v>
                </c:pt>
                <c:pt idx="14">
                  <c:v>405.4</c:v>
                </c:pt>
                <c:pt idx="15">
                  <c:v>425.7</c:v>
                </c:pt>
                <c:pt idx="16">
                  <c:v>438.1</c:v>
                </c:pt>
                <c:pt idx="17">
                  <c:v>449.1</c:v>
                </c:pt>
                <c:pt idx="18">
                  <c:v>453</c:v>
                </c:pt>
                <c:pt idx="19">
                  <c:v>458.7</c:v>
                </c:pt>
                <c:pt idx="20">
                  <c:v>472.5</c:v>
                </c:pt>
                <c:pt idx="21" formatCode="#\ ##0.0">
                  <c:v>470.7</c:v>
                </c:pt>
                <c:pt idx="22" formatCode="#\ ##0.0">
                  <c:v>494.7</c:v>
                </c:pt>
                <c:pt idx="23" formatCode="#\ ##0.0">
                  <c:v>519.79999999999995</c:v>
                </c:pt>
                <c:pt idx="24" formatCode="#\ ##0.0">
                  <c:v>540</c:v>
                </c:pt>
                <c:pt idx="25" formatCode="#\ ##0.0">
                  <c:v>547</c:v>
                </c:pt>
                <c:pt idx="26" formatCode="#\ ##0.0">
                  <c:v>544.70000000000005</c:v>
                </c:pt>
                <c:pt idx="27" formatCode="#\ ##0.0">
                  <c:v>538.1</c:v>
                </c:pt>
                <c:pt idx="28" formatCode="#\ ##0.0">
                  <c:v>544.20000000000005</c:v>
                </c:pt>
                <c:pt idx="29" formatCode="#\ ##0.0">
                  <c:v>523</c:v>
                </c:pt>
                <c:pt idx="30" formatCode="#\ ##0.0">
                  <c:v>491.6</c:v>
                </c:pt>
                <c:pt idx="31" formatCode="#\ ##0.0">
                  <c:v>507</c:v>
                </c:pt>
                <c:pt idx="32" formatCode="#\ ##0.0">
                  <c:v>496.4</c:v>
                </c:pt>
                <c:pt idx="33" formatCode="#\ ##0.0">
                  <c:v>492.5</c:v>
                </c:pt>
                <c:pt idx="34" formatCode="#\ ##0.0">
                  <c:v>491.2</c:v>
                </c:pt>
                <c:pt idx="35" formatCode="#\ ##0.0">
                  <c:v>290.7</c:v>
                </c:pt>
                <c:pt idx="36" formatCode="#\ ##0.0">
                  <c:v>311.60000000000002</c:v>
                </c:pt>
                <c:pt idx="37" formatCode="#\ ##0.0">
                  <c:v>303.2</c:v>
                </c:pt>
                <c:pt idx="38" formatCode="#\ ##0.0">
                  <c:v>279.60000000000002</c:v>
                </c:pt>
                <c:pt idx="39" formatCode="#\ ##0.0">
                  <c:v>274.3</c:v>
                </c:pt>
                <c:pt idx="40" formatCode="#\ ##0.0">
                  <c:v>279.89999999999998</c:v>
                </c:pt>
                <c:pt idx="41" formatCode="#\ ##0.0">
                  <c:v>279.5</c:v>
                </c:pt>
                <c:pt idx="42" formatCode="#\ ##0.0">
                  <c:v>272.5</c:v>
                </c:pt>
                <c:pt idx="43" formatCode="#\ ##0.0">
                  <c:v>274.8</c:v>
                </c:pt>
                <c:pt idx="44" formatCode="#\ ##0.0">
                  <c:v>279</c:v>
                </c:pt>
                <c:pt idx="45" formatCode="#\ ##0.0">
                  <c:v>284</c:v>
                </c:pt>
                <c:pt idx="46" formatCode="#\ ##0.0">
                  <c:v>284.60000000000002</c:v>
                </c:pt>
                <c:pt idx="47" formatCode="#\ ##0.0">
                  <c:v>300.89999999999998</c:v>
                </c:pt>
                <c:pt idx="48" formatCode="#\ ##0.0">
                  <c:v>309.89999999999998</c:v>
                </c:pt>
                <c:pt idx="49" formatCode="#\ ##0.0">
                  <c:v>312.3</c:v>
                </c:pt>
                <c:pt idx="50" formatCode="#\ ##0.0">
                  <c:v>322.3</c:v>
                </c:pt>
                <c:pt idx="51" formatCode="#\ ##0.0">
                  <c:v>320.3</c:v>
                </c:pt>
                <c:pt idx="52" formatCode="#\ ##0.0">
                  <c:v>344.9</c:v>
                </c:pt>
                <c:pt idx="53" formatCode="#\ ##0.0">
                  <c:v>369.2</c:v>
                </c:pt>
                <c:pt idx="54" formatCode="#\ ##0.0">
                  <c:v>394.1</c:v>
                </c:pt>
                <c:pt idx="55" formatCode="#\ ##0.0">
                  <c:v>418.6</c:v>
                </c:pt>
                <c:pt idx="56" formatCode="#\ ##0.0">
                  <c:v>436.3</c:v>
                </c:pt>
                <c:pt idx="57" formatCode="#\ ##0.0">
                  <c:v>472.1</c:v>
                </c:pt>
                <c:pt idx="58" formatCode="#\ ##0.0">
                  <c:v>501</c:v>
                </c:pt>
                <c:pt idx="59" formatCode="#\ ##0.0">
                  <c:v>532.6</c:v>
                </c:pt>
                <c:pt idx="60" formatCode="#\ ##0.0">
                  <c:v>538.29999999999995</c:v>
                </c:pt>
                <c:pt idx="61" formatCode="#\ ##0.0">
                  <c:v>567.70000000000005</c:v>
                </c:pt>
                <c:pt idx="62" formatCode="#\ ##0.0">
                  <c:v>616.79999999999995</c:v>
                </c:pt>
                <c:pt idx="63" formatCode="#\ ##0.0">
                  <c:v>651.5</c:v>
                </c:pt>
                <c:pt idx="64" formatCode="#\ ##0.0">
                  <c:v>688.2</c:v>
                </c:pt>
                <c:pt idx="65" formatCode="#\ ##0.0">
                  <c:v>716.4</c:v>
                </c:pt>
                <c:pt idx="66" formatCode="#\ ##0.0">
                  <c:v>754.3</c:v>
                </c:pt>
                <c:pt idx="67" formatCode="#\ ##0.0">
                  <c:v>776.5</c:v>
                </c:pt>
                <c:pt idx="68" formatCode="#\ ##0.0">
                  <c:v>806.6</c:v>
                </c:pt>
                <c:pt idx="69" formatCode="#\ ##0.0">
                  <c:v>802.8</c:v>
                </c:pt>
                <c:pt idx="70" formatCode="#\ ##0.0">
                  <c:v>822.6</c:v>
                </c:pt>
                <c:pt idx="71" formatCode="#\ ##0.0">
                  <c:v>809.8</c:v>
                </c:pt>
                <c:pt idx="72" formatCode="#\ ##0.0">
                  <c:v>818.6</c:v>
                </c:pt>
                <c:pt idx="73" formatCode="#\ ##0.0">
                  <c:v>827.1</c:v>
                </c:pt>
                <c:pt idx="74" formatCode="#\ ##0.0">
                  <c:v>838.5</c:v>
                </c:pt>
                <c:pt idx="75" formatCode="#\ ##0.0">
                  <c:v>828.4</c:v>
                </c:pt>
                <c:pt idx="76" formatCode="#\ ##0.0">
                  <c:v>846.5</c:v>
                </c:pt>
                <c:pt idx="77" formatCode="#\ ##0.0">
                  <c:v>852.4</c:v>
                </c:pt>
                <c:pt idx="78" formatCode="#\ ##0.0">
                  <c:v>856.1</c:v>
                </c:pt>
                <c:pt idx="79" formatCode="#\ ##0.0">
                  <c:v>860.3</c:v>
                </c:pt>
                <c:pt idx="80" formatCode="#\ ##0.0">
                  <c:v>877.6</c:v>
                </c:pt>
                <c:pt idx="81" formatCode="#\ ##0.0">
                  <c:v>890.3</c:v>
                </c:pt>
                <c:pt idx="82" formatCode="#\ ##0.0">
                  <c:v>921.5</c:v>
                </c:pt>
                <c:pt idx="83" formatCode="#\ ##0.0">
                  <c:v>933.8</c:v>
                </c:pt>
                <c:pt idx="84" formatCode="#\ ##0.0">
                  <c:v>952.2</c:v>
                </c:pt>
                <c:pt idx="85" formatCode="#\ ##0.0">
                  <c:v>956.2</c:v>
                </c:pt>
                <c:pt idx="86" formatCode="#\ ##0.0">
                  <c:v>1002</c:v>
                </c:pt>
                <c:pt idx="87" formatCode="#\ ##0.0">
                  <c:v>1040</c:v>
                </c:pt>
                <c:pt idx="88" formatCode="#\ ##0.0">
                  <c:v>1059.8</c:v>
                </c:pt>
                <c:pt idx="89" formatCode="#\ ##0.0">
                  <c:v>1063</c:v>
                </c:pt>
                <c:pt idx="90" formatCode="#\ ##0.0">
                  <c:v>1086.5</c:v>
                </c:pt>
                <c:pt idx="91" formatCode="#\ ##0.0">
                  <c:v>1120.7</c:v>
                </c:pt>
                <c:pt idx="92" formatCode="#\ ##0.0">
                  <c:v>1154.9000000000001</c:v>
                </c:pt>
                <c:pt idx="93" formatCode="#\ ##0.0">
                  <c:v>1187.8</c:v>
                </c:pt>
                <c:pt idx="94" formatCode="#\ ##0.0">
                  <c:v>1243.3</c:v>
                </c:pt>
                <c:pt idx="95" formatCode="#\ ##0.0">
                  <c:v>1286.5999999999999</c:v>
                </c:pt>
                <c:pt idx="96" formatCode="#\ ##0.0">
                  <c:v>1323.1</c:v>
                </c:pt>
                <c:pt idx="97" formatCode="#\ ##0.0">
                  <c:v>1367.5</c:v>
                </c:pt>
                <c:pt idx="98" formatCode="#\ ##0.0">
                  <c:v>1410.4</c:v>
                </c:pt>
                <c:pt idx="99" formatCode="#\ ##0.0">
                  <c:v>1436.1</c:v>
                </c:pt>
                <c:pt idx="100" formatCode="#\ ##0.0">
                  <c:v>1488.8</c:v>
                </c:pt>
                <c:pt idx="101" formatCode="#\ ##0.0">
                  <c:v>1526.6</c:v>
                </c:pt>
                <c:pt idx="102" formatCode="#\ ##0.0">
                  <c:v>1559.6</c:v>
                </c:pt>
                <c:pt idx="103" formatCode="#\ ##0.0">
                  <c:v>1619.1</c:v>
                </c:pt>
                <c:pt idx="104" formatCode="#\ ##0.0">
                  <c:v>1655.9</c:v>
                </c:pt>
                <c:pt idx="105" formatCode="#\ ##0.0">
                  <c:v>1686.1</c:v>
                </c:pt>
                <c:pt idx="106" formatCode="#\ ##0.0">
                  <c:v>1731.5</c:v>
                </c:pt>
                <c:pt idx="107" formatCode="#\ ##0.0">
                  <c:v>1927.6</c:v>
                </c:pt>
                <c:pt idx="108" formatCode="#\ ##0.0">
                  <c:v>1945.1</c:v>
                </c:pt>
                <c:pt idx="109" formatCode="#\ ##0.0">
                  <c:v>1982.3</c:v>
                </c:pt>
                <c:pt idx="110" formatCode="#\ ##0.0">
                  <c:v>2040.5</c:v>
                </c:pt>
                <c:pt idx="111" formatCode="#\ ##0.0">
                  <c:v>2070.6</c:v>
                </c:pt>
                <c:pt idx="112" formatCode="#\ ##0.0">
                  <c:v>2107</c:v>
                </c:pt>
                <c:pt idx="113" formatCode="#\ ##0.0">
                  <c:v>2154.8000000000002</c:v>
                </c:pt>
                <c:pt idx="114" formatCode="#\ ##0.0">
                  <c:v>2218.4</c:v>
                </c:pt>
                <c:pt idx="115" formatCode="#\ ##0.0">
                  <c:v>2269.5</c:v>
                </c:pt>
                <c:pt idx="116" formatCode="#\ ##0.0">
                  <c:v>2367.9</c:v>
                </c:pt>
                <c:pt idx="117" formatCode="#\ ##0.0">
                  <c:v>2467.6999999999998</c:v>
                </c:pt>
                <c:pt idx="118" formatCode="#\ ##0.0">
                  <c:v>2553.3000000000002</c:v>
                </c:pt>
                <c:pt idx="119" formatCode="#\ ##0.0">
                  <c:v>2631.6</c:v>
                </c:pt>
                <c:pt idx="120" formatCode="#\ ##0.0">
                  <c:v>2653.8</c:v>
                </c:pt>
                <c:pt idx="121" formatCode="#\ ##0.0">
                  <c:v>2741.4</c:v>
                </c:pt>
                <c:pt idx="122" formatCode="#\ ##0.0">
                  <c:v>2820.4</c:v>
                </c:pt>
                <c:pt idx="123" formatCode="#\ ##0.0">
                  <c:v>2885.4</c:v>
                </c:pt>
                <c:pt idx="124" formatCode="#\ ##0.0">
                  <c:v>2964.8</c:v>
                </c:pt>
                <c:pt idx="125" formatCode="#\ ##0.0">
                  <c:v>3050.2</c:v>
                </c:pt>
                <c:pt idx="126" formatCode="#\ ##0.0">
                  <c:v>3155.8</c:v>
                </c:pt>
                <c:pt idx="127" formatCode="#\ ##0.0">
                  <c:v>3246.6</c:v>
                </c:pt>
                <c:pt idx="128" formatCode="#\ ##0.0">
                  <c:v>3327.2</c:v>
                </c:pt>
                <c:pt idx="129" formatCode="#\ ##0.0">
                  <c:v>3402.4</c:v>
                </c:pt>
                <c:pt idx="130" formatCode="#\ ##0.0">
                  <c:v>3513.1</c:v>
                </c:pt>
                <c:pt idx="131" formatCode="#\ ##0.0">
                  <c:v>3617.8</c:v>
                </c:pt>
                <c:pt idx="132" formatCode="#\ ##0.0">
                  <c:v>3687.4</c:v>
                </c:pt>
                <c:pt idx="133" formatCode="#\ ##0.0">
                  <c:v>3813.6</c:v>
                </c:pt>
                <c:pt idx="134" formatCode="#\ ##0.0">
                  <c:v>3951</c:v>
                </c:pt>
                <c:pt idx="135" formatCode="#\ ##0.0">
                  <c:v>4118.6000000000004</c:v>
                </c:pt>
                <c:pt idx="136" formatCode="#\ ##0.0">
                  <c:v>4234.8</c:v>
                </c:pt>
                <c:pt idx="137" formatCode="#\ ##0.0">
                  <c:v>4356</c:v>
                </c:pt>
                <c:pt idx="138" formatCode="#\ ##0.0">
                  <c:v>4475.5</c:v>
                </c:pt>
                <c:pt idx="139" formatCode="#\ ##0.0">
                  <c:v>4641.6000000000004</c:v>
                </c:pt>
                <c:pt idx="140" formatCode="#\ ##0.0">
                  <c:v>4826.5</c:v>
                </c:pt>
                <c:pt idx="141" formatCode="#\ ##0.0">
                  <c:v>5012.8</c:v>
                </c:pt>
                <c:pt idx="142" formatCode="#\ ##0.0">
                  <c:v>5156.3</c:v>
                </c:pt>
                <c:pt idx="143" formatCode="#\ ##0.0">
                  <c:v>5317.3</c:v>
                </c:pt>
                <c:pt idx="144" formatCode="#\ ##0.0">
                  <c:v>5545.5</c:v>
                </c:pt>
                <c:pt idx="145" formatCode="#\ ##0.0">
                  <c:v>5652.1</c:v>
                </c:pt>
                <c:pt idx="146" formatCode="#\ ##0.0">
                  <c:v>5905.9</c:v>
                </c:pt>
                <c:pt idx="147" formatCode="#\ ##0.0">
                  <c:v>6097.9</c:v>
                </c:pt>
                <c:pt idx="148" formatCode="#\ ##0.0">
                  <c:v>6398.4</c:v>
                </c:pt>
                <c:pt idx="149" formatCode="#\ ##0.0">
                  <c:v>6711.7</c:v>
                </c:pt>
                <c:pt idx="150" formatCode="#\ ##0.0">
                  <c:v>6976.1</c:v>
                </c:pt>
                <c:pt idx="151" formatCode="#\ ##0.0">
                  <c:v>7250.5</c:v>
                </c:pt>
                <c:pt idx="152" formatCode="#\ ##0.0">
                  <c:v>7616.8</c:v>
                </c:pt>
                <c:pt idx="153" formatCode="#\ ##0.0">
                  <c:v>7957.4</c:v>
                </c:pt>
                <c:pt idx="154" formatCode="#\ ##0.0">
                  <c:v>8360.1</c:v>
                </c:pt>
                <c:pt idx="155" formatCode="#\ ##0.0">
                  <c:v>8736</c:v>
                </c:pt>
                <c:pt idx="156" formatCode="#\ ##0.0">
                  <c:v>8986.7000000000007</c:v>
                </c:pt>
                <c:pt idx="157" formatCode="#\ ##0.0">
                  <c:v>9250.4</c:v>
                </c:pt>
                <c:pt idx="158" formatCode="#\ ##0.0">
                  <c:v>9684.9</c:v>
                </c:pt>
                <c:pt idx="159" formatCode="#\ ##0.0">
                  <c:v>9860.4</c:v>
                </c:pt>
                <c:pt idx="160" formatCode="#\ ##0.0">
                  <c:v>10345</c:v>
                </c:pt>
                <c:pt idx="161" formatCode="#\ ##0.0">
                  <c:v>10708.4</c:v>
                </c:pt>
                <c:pt idx="162" formatCode="#\ ##0.0">
                  <c:v>11179.4</c:v>
                </c:pt>
                <c:pt idx="163" formatCode="#\ ##0.0">
                  <c:v>11669.5</c:v>
                </c:pt>
                <c:pt idx="164" formatCode="#\ ##0.0">
                  <c:v>12147.1</c:v>
                </c:pt>
                <c:pt idx="165" formatCode="#\ ##0.0">
                  <c:v>12626.1</c:v>
                </c:pt>
                <c:pt idx="166" formatCode="#\ ##0.0">
                  <c:v>13265.9</c:v>
                </c:pt>
                <c:pt idx="167" formatCode="#\ ##0.0">
                  <c:v>13834.4</c:v>
                </c:pt>
                <c:pt idx="168" formatCode="#\ ##0.0">
                  <c:v>14220.6</c:v>
                </c:pt>
                <c:pt idx="169" formatCode="#\ ##0.0">
                  <c:v>14712.8</c:v>
                </c:pt>
                <c:pt idx="170" formatCode="#\ ##0.0">
                  <c:v>15320.3</c:v>
                </c:pt>
                <c:pt idx="171" formatCode="#\ ##0.0">
                  <c:v>15813.5</c:v>
                </c:pt>
                <c:pt idx="172" formatCode="#\ ##0.0">
                  <c:v>16199.3</c:v>
                </c:pt>
                <c:pt idx="173" formatCode="#\ ##0.0">
                  <c:v>16725.3</c:v>
                </c:pt>
                <c:pt idx="174" formatCode="#\ ##0.0">
                  <c:v>17046.7</c:v>
                </c:pt>
                <c:pt idx="175" formatCode="#\ ##0.0">
                  <c:v>17451.900000000001</c:v>
                </c:pt>
                <c:pt idx="176" formatCode="#\ ##0.0">
                  <c:v>17653</c:v>
                </c:pt>
                <c:pt idx="177" formatCode="#\ ##0.0">
                  <c:v>18028.099999999999</c:v>
                </c:pt>
                <c:pt idx="178" formatCode="#\ ##0.0">
                  <c:v>18222.900000000001</c:v>
                </c:pt>
                <c:pt idx="179" formatCode="#\ ##0.0">
                  <c:v>18569.3</c:v>
                </c:pt>
                <c:pt idx="180" formatCode="#\ ##0.0">
                  <c:v>18738.400000000001</c:v>
                </c:pt>
                <c:pt idx="181" formatCode="#\ ##0.0">
                  <c:v>19021.400000000001</c:v>
                </c:pt>
                <c:pt idx="182" formatCode="#\ ##0.0">
                  <c:v>19208.8</c:v>
                </c:pt>
                <c:pt idx="183" formatCode="#\ ##0.0">
                  <c:v>19442.3</c:v>
                </c:pt>
                <c:pt idx="184" formatCode="#\ ##0.0">
                  <c:v>19801.5</c:v>
                </c:pt>
                <c:pt idx="185" formatCode="#\ ##0.0">
                  <c:v>20074.599999999999</c:v>
                </c:pt>
                <c:pt idx="186" formatCode="#\ ##0.0">
                  <c:v>20334.099999999999</c:v>
                </c:pt>
                <c:pt idx="187" formatCode="#\ ##0.0">
                  <c:v>20575.599999999999</c:v>
                </c:pt>
                <c:pt idx="188" formatCode="#\ ##0.0">
                  <c:v>20765.400000000001</c:v>
                </c:pt>
                <c:pt idx="189" formatCode="#\ ##0.0">
                  <c:v>20872</c:v>
                </c:pt>
                <c:pt idx="190" formatCode="#\ ##0.0">
                  <c:v>20835.099999999999</c:v>
                </c:pt>
                <c:pt idx="191" formatCode="#\ ##0.0">
                  <c:v>20742.2</c:v>
                </c:pt>
                <c:pt idx="192" formatCode="#\ ##0.0">
                  <c:v>20705.900000000001</c:v>
                </c:pt>
                <c:pt idx="193" formatCode="#\ ##0.0">
                  <c:v>20620.099999999999</c:v>
                </c:pt>
                <c:pt idx="194" formatCode="#\ ##0.0">
                  <c:v>20444.2</c:v>
                </c:pt>
                <c:pt idx="195" formatCode="#\ ##0.0">
                  <c:v>20279.3</c:v>
                </c:pt>
                <c:pt idx="196" formatCode="#\ ##0.0">
                  <c:v>20119.7</c:v>
                </c:pt>
                <c:pt idx="197" formatCode="#\ ##0.0">
                  <c:v>20028.5</c:v>
                </c:pt>
                <c:pt idx="198" formatCode="#\ ##0.0">
                  <c:v>19886.599999999999</c:v>
                </c:pt>
                <c:pt idx="199" formatCode="#\ ##0.0">
                  <c:v>19808.5</c:v>
                </c:pt>
                <c:pt idx="200" formatCode="#\ ##0.0">
                  <c:v>19750.599999999999</c:v>
                </c:pt>
                <c:pt idx="201" formatCode="#\ ##0.0">
                  <c:v>19630.900000000001</c:v>
                </c:pt>
                <c:pt idx="202" formatCode="#\ ##0.0">
                  <c:v>19520.099999999999</c:v>
                </c:pt>
                <c:pt idx="203" formatCode="#\ ##0.0">
                  <c:v>19230</c:v>
                </c:pt>
                <c:pt idx="204" formatCode="#\ ##0.0">
                  <c:v>19129.900000000001</c:v>
                </c:pt>
                <c:pt idx="205" formatCode="#\ ##0.0">
                  <c:v>18999.5</c:v>
                </c:pt>
                <c:pt idx="206" formatCode="#\ ##0.0">
                  <c:v>18806.5</c:v>
                </c:pt>
                <c:pt idx="207" formatCode="#\ ##0.0">
                  <c:v>18691.599999999999</c:v>
                </c:pt>
                <c:pt idx="208" formatCode="#\ ##0.0">
                  <c:v>18673.8</c:v>
                </c:pt>
                <c:pt idx="209" formatCode="#\ ##0.0">
                  <c:v>18508.400000000001</c:v>
                </c:pt>
                <c:pt idx="210" formatCode="#\ ##0.0">
                  <c:v>18346.099999999999</c:v>
                </c:pt>
                <c:pt idx="211" formatCode="#\ ##0.0">
                  <c:v>18334</c:v>
                </c:pt>
                <c:pt idx="212" formatCode="#\ ##0.0">
                  <c:v>18224.3</c:v>
                </c:pt>
                <c:pt idx="213" formatCode="#\ ##0.0">
                  <c:v>18027.2</c:v>
                </c:pt>
                <c:pt idx="214" formatCode="#\ ##0.0">
                  <c:v>17923.3</c:v>
                </c:pt>
                <c:pt idx="215" formatCode="#\ ##0.0">
                  <c:v>17642.599999999999</c:v>
                </c:pt>
                <c:pt idx="216" formatCode="#\ ##0.0">
                  <c:v>17539.2</c:v>
                </c:pt>
                <c:pt idx="217" formatCode="#\ ##0.0">
                  <c:v>17349.400000000001</c:v>
                </c:pt>
                <c:pt idx="218" formatCode="#\ ##0.0">
                  <c:v>17176.900000000001</c:v>
                </c:pt>
                <c:pt idx="219" formatCode="#\ ##0.0">
                  <c:v>17018.7</c:v>
                </c:pt>
                <c:pt idx="220" formatCode="#\ ##0.0">
                  <c:v>16971.2</c:v>
                </c:pt>
                <c:pt idx="221" formatCode="#\ ##0.0">
                  <c:v>16802.099999999999</c:v>
                </c:pt>
                <c:pt idx="222" formatCode="#\ ##0.0">
                  <c:v>16782.099999999999</c:v>
                </c:pt>
                <c:pt idx="223" formatCode="#\ ##0.0">
                  <c:v>16752.3</c:v>
                </c:pt>
                <c:pt idx="224" formatCode="#\ ##0.0">
                  <c:v>16699.400000000001</c:v>
                </c:pt>
                <c:pt idx="225" formatCode="#\ ##0.0">
                  <c:v>16643.3</c:v>
                </c:pt>
                <c:pt idx="226" formatCode="#\ ##0.0">
                  <c:v>16554</c:v>
                </c:pt>
                <c:pt idx="227" formatCode="#\ ##0.0">
                  <c:v>16177.2</c:v>
                </c:pt>
                <c:pt idx="228" formatCode="#\ ##0.0">
                  <c:v>16099.7</c:v>
                </c:pt>
                <c:pt idx="229" formatCode="#\ ##0.0">
                  <c:v>16006</c:v>
                </c:pt>
                <c:pt idx="230" formatCode="#\ ##0.0">
                  <c:v>15292</c:v>
                </c:pt>
                <c:pt idx="231" formatCode="#\ ##0.0">
                  <c:v>15263</c:v>
                </c:pt>
                <c:pt idx="232" formatCode="#\ ##0.0">
                  <c:v>14823.8</c:v>
                </c:pt>
                <c:pt idx="233" formatCode="#\ ##0.0">
                  <c:v>14853.8</c:v>
                </c:pt>
                <c:pt idx="234" formatCode="#\ ##0.0">
                  <c:v>14832.4</c:v>
                </c:pt>
                <c:pt idx="235" formatCode="#\ ##0.0">
                  <c:v>14865.3</c:v>
                </c:pt>
                <c:pt idx="236" formatCode="#\ ##0.0">
                  <c:v>14827.6</c:v>
                </c:pt>
                <c:pt idx="237" formatCode="#\ ##0.0">
                  <c:v>14810.4</c:v>
                </c:pt>
                <c:pt idx="238" formatCode="#\ ##0.0">
                  <c:v>14751.1</c:v>
                </c:pt>
                <c:pt idx="239" formatCode="#\ ##0.0">
                  <c:v>14464.1</c:v>
                </c:pt>
                <c:pt idx="240" formatCode="#\ ##0.0">
                  <c:v>14425.2</c:v>
                </c:pt>
                <c:pt idx="241" formatCode="#\ ##0.0">
                  <c:v>14387.9</c:v>
                </c:pt>
                <c:pt idx="242" formatCode="#\ ##0.0">
                  <c:v>14265</c:v>
                </c:pt>
                <c:pt idx="243" formatCode="#\ ##0.0">
                  <c:v>14157</c:v>
                </c:pt>
                <c:pt idx="244" formatCode="#\ ##0.0">
                  <c:v>14163.1</c:v>
                </c:pt>
                <c:pt idx="245" formatCode="#\ ##0.0">
                  <c:v>13899.9</c:v>
                </c:pt>
                <c:pt idx="246" formatCode="#\ ##0.0">
                  <c:v>13852.2</c:v>
                </c:pt>
                <c:pt idx="247" formatCode="#\ ##0.0">
                  <c:v>13839.7</c:v>
                </c:pt>
                <c:pt idx="248" formatCode="#\ ##0.0">
                  <c:v>13702.7</c:v>
                </c:pt>
                <c:pt idx="249" formatCode="#\ ##0.0">
                  <c:v>13598.7</c:v>
                </c:pt>
                <c:pt idx="250" formatCode="#\ ##0.0">
                  <c:v>13612.9</c:v>
                </c:pt>
                <c:pt idx="251" formatCode="#\ ##0.0">
                  <c:v>13537.8</c:v>
                </c:pt>
                <c:pt idx="252" formatCode="#\ ##0.0">
                  <c:v>13152.1</c:v>
                </c:pt>
                <c:pt idx="253" formatCode="#\ ##0.0">
                  <c:v>13096.1</c:v>
                </c:pt>
                <c:pt idx="254" formatCode="#\ ##0.0">
                  <c:v>13028.7</c:v>
                </c:pt>
                <c:pt idx="255" formatCode="#\ ##0.0">
                  <c:v>13019.6</c:v>
                </c:pt>
                <c:pt idx="256" formatCode="#\ ##0.0">
                  <c:v>12983.8</c:v>
                </c:pt>
                <c:pt idx="257" formatCode="#\ ##0.0">
                  <c:v>12926.1</c:v>
                </c:pt>
                <c:pt idx="258" formatCode="#\ ##0.0">
                  <c:v>12902</c:v>
                </c:pt>
                <c:pt idx="259" formatCode="#\ ##0.0">
                  <c:v>12928.1</c:v>
                </c:pt>
                <c:pt idx="260" formatCode="#\ ##0.0">
                  <c:v>12942</c:v>
                </c:pt>
                <c:pt idx="261" formatCode="#\ ##0.0">
                  <c:v>12879.1</c:v>
                </c:pt>
                <c:pt idx="262" formatCode="#\ ##0.0">
                  <c:v>12860.5</c:v>
                </c:pt>
                <c:pt idx="263" formatCode="#\ ##0.0">
                  <c:v>12570.1</c:v>
                </c:pt>
                <c:pt idx="264" formatCode="#\ ##0.0">
                  <c:v>12568.1</c:v>
                </c:pt>
                <c:pt idx="265" formatCode="#\ ##0.0">
                  <c:v>12501.7</c:v>
                </c:pt>
                <c:pt idx="266" formatCode="#\ ##0.0">
                  <c:v>12470.6</c:v>
                </c:pt>
                <c:pt idx="267" formatCode="#\ ##0.0">
                  <c:v>12442.2</c:v>
                </c:pt>
                <c:pt idx="268" formatCode="#\ ##0.0">
                  <c:v>12503.4</c:v>
                </c:pt>
                <c:pt idx="269" formatCode="#\ ##0.0">
                  <c:v>12459.8</c:v>
                </c:pt>
                <c:pt idx="270" formatCode="#\ ##0.0">
                  <c:v>12425.3</c:v>
                </c:pt>
                <c:pt idx="271" formatCode="#\ ##0.0">
                  <c:v>12469.9</c:v>
                </c:pt>
                <c:pt idx="272" formatCode="#\ ##0.0">
                  <c:v>12457</c:v>
                </c:pt>
                <c:pt idx="273" formatCode="#\ ##0.0">
                  <c:v>12469.8</c:v>
                </c:pt>
                <c:pt idx="274" formatCode="#\ ##0.0">
                  <c:v>12449.6</c:v>
                </c:pt>
                <c:pt idx="275" formatCode="#\ ##0.0">
                  <c:v>12342.1</c:v>
                </c:pt>
                <c:pt idx="276" formatCode="#\ ##0.0">
                  <c:v>12273.1</c:v>
                </c:pt>
                <c:pt idx="277" formatCode="#\ ##0.0">
                  <c:v>12264.8</c:v>
                </c:pt>
                <c:pt idx="278" formatCode="#\ ##0.0">
                  <c:v>12399.8</c:v>
                </c:pt>
                <c:pt idx="279" formatCode="#\ ##0.0">
                  <c:v>12460.1</c:v>
                </c:pt>
                <c:pt idx="280" formatCode="#\ ##0.0">
                  <c:v>12611.2</c:v>
                </c:pt>
                <c:pt idx="281" formatCode="#\ ##0.0">
                  <c:v>12629.9</c:v>
                </c:pt>
                <c:pt idx="282" formatCode="#\ ##0.0">
                  <c:v>12652.7</c:v>
                </c:pt>
                <c:pt idx="283" formatCode="#\ ##0.0">
                  <c:v>12683.5</c:v>
                </c:pt>
                <c:pt idx="284" formatCode="#\ ##0.0">
                  <c:v>12704.5</c:v>
                </c:pt>
                <c:pt idx="285" formatCode="#\ ##0.0">
                  <c:v>12690.7</c:v>
                </c:pt>
                <c:pt idx="286" formatCode="#\ ##0.0">
                  <c:v>12740.6</c:v>
                </c:pt>
                <c:pt idx="287" formatCode="#\ ##0.0">
                  <c:v>12709.9</c:v>
                </c:pt>
                <c:pt idx="288" formatCode="#\ ##0.0">
                  <c:v>12735.4</c:v>
                </c:pt>
                <c:pt idx="289" formatCode="#\ ##0.0">
                  <c:v>12736.2</c:v>
                </c:pt>
                <c:pt idx="290" formatCode="#\ ##0.0">
                  <c:v>12752</c:v>
                </c:pt>
                <c:pt idx="291" formatCode="#\ ##0.0">
                  <c:v>12767.6</c:v>
                </c:pt>
                <c:pt idx="292" formatCode="#\ ##0.0">
                  <c:v>12702.7</c:v>
                </c:pt>
                <c:pt idx="293" formatCode="#\ ##0.0">
                  <c:v>12746.8</c:v>
                </c:pt>
                <c:pt idx="294" formatCode="#\ ##0.0">
                  <c:v>12784.9</c:v>
                </c:pt>
                <c:pt idx="295" formatCode="#\ ##0.0">
                  <c:v>12786.7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7-493F-BF80-A5885AE54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906688"/>
        <c:axId val="99908224"/>
      </c:lineChart>
      <c:catAx>
        <c:axId val="9990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lv-LV"/>
          </a:p>
        </c:txPr>
        <c:crossAx val="99908224"/>
        <c:crosses val="autoZero"/>
        <c:auto val="1"/>
        <c:lblAlgn val="ctr"/>
        <c:lblOffset val="100"/>
        <c:noMultiLvlLbl val="0"/>
      </c:catAx>
      <c:valAx>
        <c:axId val="9990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v-LV"/>
          </a:p>
        </c:txPr>
        <c:crossAx val="9990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PCI_CPI!$B$2</c:f>
              <c:strCache>
                <c:ptCount val="1"/>
                <c:pt idx="0">
                  <c:v>Annual average inflation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PCI_CPI!$A$3:$A$22</c15:sqref>
                  </c15:fullRef>
                </c:ext>
              </c:extLst>
              <c:f>PCI_CPI!$A$4:$A$22</c:f>
              <c:strCache>
                <c:ptCount val="18"/>
                <c:pt idx="2">
                  <c:v>2000</c:v>
                </c:pt>
                <c:pt idx="5">
                  <c:v>2003</c:v>
                </c:pt>
                <c:pt idx="8">
                  <c:v>2006</c:v>
                </c:pt>
                <c:pt idx="11">
                  <c:v>2009</c:v>
                </c:pt>
                <c:pt idx="14">
                  <c:v>2012</c:v>
                </c:pt>
                <c:pt idx="17">
                  <c:v>2015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PCI_CPI!$B$3:$B$22</c15:sqref>
                  </c15:fullRef>
                </c:ext>
              </c:extLst>
              <c:f>PCI_CPI!$B$4:$B$22</c:f>
              <c:numCache>
                <c:formatCode>0.0</c:formatCode>
                <c:ptCount val="19"/>
                <c:pt idx="0">
                  <c:v>4.6362470221733565</c:v>
                </c:pt>
                <c:pt idx="1">
                  <c:v>2.3905429071803264</c:v>
                </c:pt>
                <c:pt idx="2">
                  <c:v>2.625502437355709</c:v>
                </c:pt>
                <c:pt idx="3">
                  <c:v>2.4916666666666254</c:v>
                </c:pt>
                <c:pt idx="4">
                  <c:v>1.9432474184893023</c:v>
                </c:pt>
                <c:pt idx="5">
                  <c:v>2.9191258573934897</c:v>
                </c:pt>
                <c:pt idx="6">
                  <c:v>6.1918784872907473</c:v>
                </c:pt>
                <c:pt idx="7">
                  <c:v>6.7722396555498721</c:v>
                </c:pt>
                <c:pt idx="8">
                  <c:v>6.527236689221505</c:v>
                </c:pt>
                <c:pt idx="9">
                  <c:v>10.092390606954972</c:v>
                </c:pt>
                <c:pt idx="10">
                  <c:v>15.402995512559015</c:v>
                </c:pt>
                <c:pt idx="11">
                  <c:v>3.5299464700535355</c:v>
                </c:pt>
                <c:pt idx="12">
                  <c:v>-1.0828740061460285</c:v>
                </c:pt>
                <c:pt idx="13">
                  <c:v>4.3641205187632037</c:v>
                </c:pt>
                <c:pt idx="14">
                  <c:v>2.2632772632772857</c:v>
                </c:pt>
                <c:pt idx="15">
                  <c:v>-2.7722589289813637E-2</c:v>
                </c:pt>
                <c:pt idx="16">
                  <c:v>0.61930951610664753</c:v>
                </c:pt>
                <c:pt idx="17">
                  <c:v>0.18373065086585427</c:v>
                </c:pt>
                <c:pt idx="18">
                  <c:v>0.15952392176177277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1-4E03-918A-AAA6AFBBD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43808"/>
        <c:axId val="100345344"/>
      </c:lineChart>
      <c:catAx>
        <c:axId val="100343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lv-LV"/>
          </a:p>
        </c:txPr>
        <c:crossAx val="100345344"/>
        <c:crosses val="autoZero"/>
        <c:auto val="1"/>
        <c:lblAlgn val="ctr"/>
        <c:lblOffset val="100"/>
        <c:noMultiLvlLbl val="0"/>
      </c:catAx>
      <c:valAx>
        <c:axId val="10034534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003438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 b="0">
          <a:solidFill>
            <a:schemeClr val="bg1">
              <a:lumMod val="50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v-LV" sz="1100"/>
              <a:t>Population</a:t>
            </a:r>
            <a:r>
              <a:rPr lang="lv-LV" sz="1100" baseline="0"/>
              <a:t> and participation rate (15-64)</a:t>
            </a:r>
            <a:endParaRPr lang="lv-LV" sz="1100"/>
          </a:p>
        </c:rich>
      </c:tx>
      <c:layout>
        <c:manualLayout>
          <c:xMode val="edge"/>
          <c:yMode val="edge"/>
          <c:x val="9.1135158314809311E-2"/>
          <c:y val="2.27198972989083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0.13281086865932309"/>
          <c:y val="0.14382007504735991"/>
          <c:w val="0.77780469397549645"/>
          <c:h val="0.60131064035857884"/>
        </c:manualLayout>
      </c:layout>
      <c:lineChart>
        <c:grouping val="standard"/>
        <c:varyColors val="0"/>
        <c:ser>
          <c:idx val="0"/>
          <c:order val="0"/>
          <c:tx>
            <c:strRef>
              <c:f>'Annex 1 Table 1'!$D$5</c:f>
              <c:strCache>
                <c:ptCount val="1"/>
                <c:pt idx="0">
                  <c:v>Population aged 15-64 years, thousands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'Annex 1 Table 1'!$A$6:$A$47</c:f>
              <c:strCache>
                <c:ptCount val="4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</c:strCache>
            </c:strRef>
          </c:cat>
          <c:val>
            <c:numRef>
              <c:f>'Annex 1 Table 1'!$D$6:$D$47</c:f>
              <c:numCache>
                <c:formatCode>#\ ##0.0</c:formatCode>
                <c:ptCount val="42"/>
                <c:pt idx="0">
                  <c:v>1623.713</c:v>
                </c:pt>
                <c:pt idx="1">
                  <c:v>1611.402</c:v>
                </c:pt>
                <c:pt idx="2">
                  <c:v>1601.5840000000001</c:v>
                </c:pt>
                <c:pt idx="3">
                  <c:v>1599.59</c:v>
                </c:pt>
                <c:pt idx="4">
                  <c:v>1600.317</c:v>
                </c:pt>
                <c:pt idx="5">
                  <c:v>1589.528</c:v>
                </c:pt>
                <c:pt idx="6">
                  <c:v>1575.125</c:v>
                </c:pt>
                <c:pt idx="7">
                  <c:v>1565.88</c:v>
                </c:pt>
                <c:pt idx="8">
                  <c:v>1554.1279999999999</c:v>
                </c:pt>
                <c:pt idx="9">
                  <c:v>1538.6279999999999</c:v>
                </c:pt>
                <c:pt idx="10">
                  <c:v>1525.5519999999999</c:v>
                </c:pt>
                <c:pt idx="11">
                  <c:v>1510.81</c:v>
                </c:pt>
                <c:pt idx="12">
                  <c:v>1499.0609999999999</c:v>
                </c:pt>
                <c:pt idx="13">
                  <c:v>1472.78</c:v>
                </c:pt>
                <c:pt idx="14">
                  <c:v>1436.0329999999999</c:v>
                </c:pt>
                <c:pt idx="15">
                  <c:v>1398.922</c:v>
                </c:pt>
                <c:pt idx="16">
                  <c:v>1373.105</c:v>
                </c:pt>
                <c:pt idx="17">
                  <c:v>1351.7249999999999</c:v>
                </c:pt>
                <c:pt idx="18">
                  <c:v>1325.4690000000001</c:v>
                </c:pt>
                <c:pt idx="19">
                  <c:v>1303.3</c:v>
                </c:pt>
                <c:pt idx="20">
                  <c:v>1282.1120000000001</c:v>
                </c:pt>
                <c:pt idx="21">
                  <c:v>1261.7432979999999</c:v>
                </c:pt>
                <c:pt idx="22">
                  <c:v>1243.4226969999997</c:v>
                </c:pt>
                <c:pt idx="23">
                  <c:v>1224.8781240000001</c:v>
                </c:pt>
                <c:pt idx="24">
                  <c:v>1206.2625080000003</c:v>
                </c:pt>
                <c:pt idx="25">
                  <c:v>1187.2928840000002</c:v>
                </c:pt>
                <c:pt idx="26">
                  <c:v>1168.0892010000002</c:v>
                </c:pt>
                <c:pt idx="27">
                  <c:v>1150.583451</c:v>
                </c:pt>
                <c:pt idx="28">
                  <c:v>1132.9116589999999</c:v>
                </c:pt>
                <c:pt idx="29">
                  <c:v>1113.3854079999999</c:v>
                </c:pt>
                <c:pt idx="30">
                  <c:v>1090.3257860000001</c:v>
                </c:pt>
                <c:pt idx="31">
                  <c:v>1070.97028</c:v>
                </c:pt>
                <c:pt idx="32">
                  <c:v>1051.611216</c:v>
                </c:pt>
                <c:pt idx="33">
                  <c:v>1035.867252</c:v>
                </c:pt>
                <c:pt idx="34">
                  <c:v>1020.2165999999999</c:v>
                </c:pt>
                <c:pt idx="35">
                  <c:v>1009.9457549999998</c:v>
                </c:pt>
                <c:pt idx="36">
                  <c:v>998.27324799999997</c:v>
                </c:pt>
                <c:pt idx="37">
                  <c:v>986.97061099999985</c:v>
                </c:pt>
                <c:pt idx="38">
                  <c:v>976.14960600000018</c:v>
                </c:pt>
                <c:pt idx="39">
                  <c:v>965.86660100000006</c:v>
                </c:pt>
                <c:pt idx="40">
                  <c:v>954.54692699999998</c:v>
                </c:pt>
                <c:pt idx="41">
                  <c:v>943.62118399999997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1-4775-9A0D-F758823CD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95776"/>
        <c:axId val="182857088"/>
      </c:lineChart>
      <c:lineChart>
        <c:grouping val="standard"/>
        <c:varyColors val="0"/>
        <c:ser>
          <c:idx val="1"/>
          <c:order val="1"/>
          <c:tx>
            <c:strRef>
              <c:f>'Annex 1 Table 1'!$F$5</c:f>
              <c:strCache>
                <c:ptCount val="1"/>
                <c:pt idx="0">
                  <c:v>Participation rate, 15-64, %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'Annex 1 Table 1'!$A$6:$A$47</c:f>
              <c:strCache>
                <c:ptCount val="4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</c:strCache>
            </c:strRef>
          </c:cat>
          <c:val>
            <c:numRef>
              <c:f>'Annex 1 Table 1'!$F$6:$F$47</c:f>
              <c:numCache>
                <c:formatCode>0.0</c:formatCode>
                <c:ptCount val="42"/>
                <c:pt idx="0">
                  <c:v>71.712180662469294</c:v>
                </c:pt>
                <c:pt idx="1">
                  <c:v>70.416941272258569</c:v>
                </c:pt>
                <c:pt idx="2">
                  <c:v>69.793404529515783</c:v>
                </c:pt>
                <c:pt idx="3">
                  <c:v>68.636338061628294</c:v>
                </c:pt>
                <c:pt idx="4">
                  <c:v>67.155444827493554</c:v>
                </c:pt>
                <c:pt idx="5">
                  <c:v>66.711627602659405</c:v>
                </c:pt>
                <c:pt idx="6">
                  <c:v>67.575589238949291</c:v>
                </c:pt>
                <c:pt idx="7">
                  <c:v>67.91069558331418</c:v>
                </c:pt>
                <c:pt idx="8">
                  <c:v>68.366312169911353</c:v>
                </c:pt>
                <c:pt idx="9">
                  <c:v>68.171123884395712</c:v>
                </c:pt>
                <c:pt idx="10">
                  <c:v>70.046776511059605</c:v>
                </c:pt>
                <c:pt idx="11">
                  <c:v>71.656925755058538</c:v>
                </c:pt>
                <c:pt idx="12">
                  <c:v>73.172472634535907</c:v>
                </c:pt>
                <c:pt idx="13">
                  <c:v>72.563451431985769</c:v>
                </c:pt>
                <c:pt idx="14">
                  <c:v>71.976061831448163</c:v>
                </c:pt>
                <c:pt idx="15">
                  <c:v>71.962554023741149</c:v>
                </c:pt>
                <c:pt idx="16">
                  <c:v>73.27917384322393</c:v>
                </c:pt>
                <c:pt idx="17">
                  <c:v>72.936433076254417</c:v>
                </c:pt>
                <c:pt idx="18">
                  <c:v>72.864774657121359</c:v>
                </c:pt>
                <c:pt idx="19">
                  <c:v>74.058160055244386</c:v>
                </c:pt>
                <c:pt idx="20">
                  <c:v>74.650264563470273</c:v>
                </c:pt>
                <c:pt idx="21">
                  <c:v>74.785966250924076</c:v>
                </c:pt>
                <c:pt idx="22">
                  <c:v>74.92166793837788</c:v>
                </c:pt>
                <c:pt idx="23">
                  <c:v>75.057369625831683</c:v>
                </c:pt>
                <c:pt idx="24">
                  <c:v>75.193071313285486</c:v>
                </c:pt>
                <c:pt idx="25">
                  <c:v>75.32877300073929</c:v>
                </c:pt>
                <c:pt idx="26">
                  <c:v>75.464474688193093</c:v>
                </c:pt>
                <c:pt idx="27">
                  <c:v>75.600176375646896</c:v>
                </c:pt>
                <c:pt idx="28">
                  <c:v>75.735878063100699</c:v>
                </c:pt>
                <c:pt idx="29">
                  <c:v>75.871579750554503</c:v>
                </c:pt>
                <c:pt idx="30">
                  <c:v>76.007281438008306</c:v>
                </c:pt>
                <c:pt idx="31">
                  <c:v>76.142983125462109</c:v>
                </c:pt>
                <c:pt idx="32">
                  <c:v>76.278684812915913</c:v>
                </c:pt>
                <c:pt idx="33">
                  <c:v>76.414386500369716</c:v>
                </c:pt>
                <c:pt idx="34">
                  <c:v>76.550088187823519</c:v>
                </c:pt>
                <c:pt idx="35">
                  <c:v>76.685789875277322</c:v>
                </c:pt>
                <c:pt idx="36">
                  <c:v>76.821491562731126</c:v>
                </c:pt>
                <c:pt idx="37">
                  <c:v>76.957193250184929</c:v>
                </c:pt>
                <c:pt idx="38">
                  <c:v>77.092894937638732</c:v>
                </c:pt>
                <c:pt idx="39">
                  <c:v>77.228596625092536</c:v>
                </c:pt>
                <c:pt idx="40">
                  <c:v>77.364298312546339</c:v>
                </c:pt>
                <c:pt idx="41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1-4775-9A0D-F758823CD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25120"/>
        <c:axId val="187105664"/>
      </c:lineChart>
      <c:catAx>
        <c:axId val="13439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2857088"/>
        <c:crosses val="autoZero"/>
        <c:auto val="1"/>
        <c:lblAlgn val="ctr"/>
        <c:lblOffset val="100"/>
        <c:noMultiLvlLbl val="0"/>
      </c:catAx>
      <c:valAx>
        <c:axId val="18285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34395776"/>
        <c:crosses val="autoZero"/>
        <c:crossBetween val="between"/>
      </c:valAx>
      <c:valAx>
        <c:axId val="1871056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187125120"/>
        <c:crosses val="max"/>
        <c:crossBetween val="between"/>
      </c:valAx>
      <c:catAx>
        <c:axId val="18712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105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54347460689773"/>
          <c:y val="0.8491941445436989"/>
          <c:w val="0.64547254188162051"/>
          <c:h val="0.133183567007884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/>
              <a:t>Bezdarba līmenis, 15-64, %</a:t>
            </a:r>
          </a:p>
        </c:rich>
      </c:tx>
      <c:layout>
        <c:manualLayout>
          <c:xMode val="edge"/>
          <c:yMode val="edge"/>
          <c:x val="0.11296640535312119"/>
          <c:y val="2.6356585929733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'Annex 1 Table 1'!$G$5</c:f>
              <c:strCache>
                <c:ptCount val="1"/>
                <c:pt idx="0">
                  <c:v>Unemployment rate, 15-64, %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'Annex 1 Table 1'!$A$6:$A$47</c:f>
              <c:strCache>
                <c:ptCount val="4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</c:strCache>
            </c:strRef>
          </c:cat>
          <c:val>
            <c:numRef>
              <c:f>'Annex 1 Table 1'!$G$6:$G$47</c:f>
              <c:numCache>
                <c:formatCode>0.0</c:formatCode>
                <c:ptCount val="42"/>
                <c:pt idx="0">
                  <c:v>20.5</c:v>
                </c:pt>
                <c:pt idx="1">
                  <c:v>15.4</c:v>
                </c:pt>
                <c:pt idx="2">
                  <c:v>14.3</c:v>
                </c:pt>
                <c:pt idx="3">
                  <c:v>14.5</c:v>
                </c:pt>
                <c:pt idx="4">
                  <c:v>14.6</c:v>
                </c:pt>
                <c:pt idx="5">
                  <c:v>14</c:v>
                </c:pt>
                <c:pt idx="6">
                  <c:v>12.6</c:v>
                </c:pt>
                <c:pt idx="7">
                  <c:v>11.8</c:v>
                </c:pt>
                <c:pt idx="8">
                  <c:v>11.9</c:v>
                </c:pt>
                <c:pt idx="9">
                  <c:v>10.199999999999999</c:v>
                </c:pt>
                <c:pt idx="10">
                  <c:v>7.2</c:v>
                </c:pt>
                <c:pt idx="11">
                  <c:v>6.2</c:v>
                </c:pt>
                <c:pt idx="12">
                  <c:v>8</c:v>
                </c:pt>
                <c:pt idx="13">
                  <c:v>18</c:v>
                </c:pt>
                <c:pt idx="14">
                  <c:v>19.8</c:v>
                </c:pt>
                <c:pt idx="15">
                  <c:v>16.5</c:v>
                </c:pt>
                <c:pt idx="16">
                  <c:v>15.3</c:v>
                </c:pt>
                <c:pt idx="17">
                  <c:v>12.1</c:v>
                </c:pt>
                <c:pt idx="18">
                  <c:v>11.1</c:v>
                </c:pt>
                <c:pt idx="19">
                  <c:v>10.1</c:v>
                </c:pt>
                <c:pt idx="20">
                  <c:v>9.9</c:v>
                </c:pt>
                <c:pt idx="21">
                  <c:v>8.9498280768501566</c:v>
                </c:pt>
                <c:pt idx="22">
                  <c:v>8.1883386188873981</c:v>
                </c:pt>
                <c:pt idx="23">
                  <c:v>7.7262418322537636</c:v>
                </c:pt>
                <c:pt idx="24">
                  <c:v>7.1560055760997967</c:v>
                </c:pt>
                <c:pt idx="25">
                  <c:v>7.1404050184898171</c:v>
                </c:pt>
                <c:pt idx="26">
                  <c:v>7.1248044608798375</c:v>
                </c:pt>
                <c:pt idx="27">
                  <c:v>7.109203903269858</c:v>
                </c:pt>
                <c:pt idx="28">
                  <c:v>7.0936033456598784</c:v>
                </c:pt>
                <c:pt idx="29">
                  <c:v>7.0780027880498988</c:v>
                </c:pt>
                <c:pt idx="30">
                  <c:v>7.0624022304399192</c:v>
                </c:pt>
                <c:pt idx="31">
                  <c:v>7.0468016728299396</c:v>
                </c:pt>
                <c:pt idx="32">
                  <c:v>7.0312011152199601</c:v>
                </c:pt>
                <c:pt idx="33">
                  <c:v>7.0156005576099805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5-43C3-A5B5-FC1C982E8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382336"/>
        <c:axId val="72383872"/>
      </c:lineChart>
      <c:catAx>
        <c:axId val="723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383872"/>
        <c:crosses val="autoZero"/>
        <c:auto val="1"/>
        <c:lblAlgn val="ctr"/>
        <c:lblOffset val="100"/>
        <c:noMultiLvlLbl val="0"/>
      </c:catAx>
      <c:valAx>
        <c:axId val="7238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38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296640535312119"/>
          <c:y val="2.6356585929733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'Annex 1 Table 1'!$G$5</c:f>
              <c:strCache>
                <c:ptCount val="1"/>
                <c:pt idx="0">
                  <c:v>Unemployment rate, 15-64, %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'Annex 1 Table 1'!$A$6:$A$47</c:f>
              <c:strCache>
                <c:ptCount val="4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</c:strCache>
            </c:strRef>
          </c:cat>
          <c:val>
            <c:numRef>
              <c:f>'Annex 1 Table 1'!$G$6:$G$47</c:f>
              <c:numCache>
                <c:formatCode>0.0</c:formatCode>
                <c:ptCount val="42"/>
                <c:pt idx="0">
                  <c:v>20.5</c:v>
                </c:pt>
                <c:pt idx="1">
                  <c:v>15.4</c:v>
                </c:pt>
                <c:pt idx="2">
                  <c:v>14.3</c:v>
                </c:pt>
                <c:pt idx="3">
                  <c:v>14.5</c:v>
                </c:pt>
                <c:pt idx="4">
                  <c:v>14.6</c:v>
                </c:pt>
                <c:pt idx="5">
                  <c:v>14</c:v>
                </c:pt>
                <c:pt idx="6">
                  <c:v>12.6</c:v>
                </c:pt>
                <c:pt idx="7">
                  <c:v>11.8</c:v>
                </c:pt>
                <c:pt idx="8">
                  <c:v>11.9</c:v>
                </c:pt>
                <c:pt idx="9">
                  <c:v>10.199999999999999</c:v>
                </c:pt>
                <c:pt idx="10">
                  <c:v>7.2</c:v>
                </c:pt>
                <c:pt idx="11">
                  <c:v>6.2</c:v>
                </c:pt>
                <c:pt idx="12">
                  <c:v>8</c:v>
                </c:pt>
                <c:pt idx="13">
                  <c:v>18</c:v>
                </c:pt>
                <c:pt idx="14">
                  <c:v>19.8</c:v>
                </c:pt>
                <c:pt idx="15">
                  <c:v>16.5</c:v>
                </c:pt>
                <c:pt idx="16">
                  <c:v>15.3</c:v>
                </c:pt>
                <c:pt idx="17">
                  <c:v>12.1</c:v>
                </c:pt>
                <c:pt idx="18">
                  <c:v>11.1</c:v>
                </c:pt>
                <c:pt idx="19">
                  <c:v>10.1</c:v>
                </c:pt>
                <c:pt idx="20">
                  <c:v>9.9</c:v>
                </c:pt>
                <c:pt idx="21">
                  <c:v>8.9498280768501566</c:v>
                </c:pt>
                <c:pt idx="22">
                  <c:v>8.1883386188873981</c:v>
                </c:pt>
                <c:pt idx="23">
                  <c:v>7.7262418322537636</c:v>
                </c:pt>
                <c:pt idx="24">
                  <c:v>7.1560055760997967</c:v>
                </c:pt>
                <c:pt idx="25">
                  <c:v>7.1404050184898171</c:v>
                </c:pt>
                <c:pt idx="26">
                  <c:v>7.1248044608798375</c:v>
                </c:pt>
                <c:pt idx="27">
                  <c:v>7.109203903269858</c:v>
                </c:pt>
                <c:pt idx="28">
                  <c:v>7.0936033456598784</c:v>
                </c:pt>
                <c:pt idx="29">
                  <c:v>7.0780027880498988</c:v>
                </c:pt>
                <c:pt idx="30">
                  <c:v>7.0624022304399192</c:v>
                </c:pt>
                <c:pt idx="31">
                  <c:v>7.0468016728299396</c:v>
                </c:pt>
                <c:pt idx="32">
                  <c:v>7.0312011152199601</c:v>
                </c:pt>
                <c:pt idx="33">
                  <c:v>7.0156005576099805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5-4623-828F-3DB239460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413184"/>
        <c:axId val="72414720"/>
      </c:lineChart>
      <c:catAx>
        <c:axId val="7241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414720"/>
        <c:crosses val="autoZero"/>
        <c:auto val="1"/>
        <c:lblAlgn val="ctr"/>
        <c:lblOffset val="100"/>
        <c:noMultiLvlLbl val="0"/>
      </c:catAx>
      <c:valAx>
        <c:axId val="7241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41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v-LV" sz="1100" b="0" i="0" u="none" strike="noStrike" baseline="0">
                <a:effectLst/>
              </a:rPr>
              <a:t>Reālā / potenciālā IKP augsme, pret iepriekšējo gadu, %</a:t>
            </a:r>
            <a:endParaRPr lang="en-US" sz="1100" i="0"/>
          </a:p>
        </c:rich>
      </c:tx>
      <c:layout>
        <c:manualLayout>
          <c:xMode val="edge"/>
          <c:yMode val="edge"/>
          <c:x val="0.1041067235846123"/>
          <c:y val="2.642059225120782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'Annex 1 Table 1'!$Q$5</c:f>
              <c:strCache>
                <c:ptCount val="1"/>
                <c:pt idx="0">
                  <c:v>Real / potential growth</c:v>
                </c:pt>
              </c:strCache>
            </c:strRef>
          </c:tx>
          <c:spPr>
            <a:ln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'Annex 1 Table 1'!$A$6:$A$47</c:f>
              <c:strCache>
                <c:ptCount val="4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</c:strCache>
            </c:strRef>
          </c:cat>
          <c:val>
            <c:numRef>
              <c:f>'Annex 1 Table 1'!$Q$6:$Q$47</c:f>
              <c:numCache>
                <c:formatCode>0.0</c:formatCode>
                <c:ptCount val="42"/>
                <c:pt idx="1">
                  <c:v>8.9741238375693477</c:v>
                </c:pt>
                <c:pt idx="2">
                  <c:v>6.52178185002803</c:v>
                </c:pt>
                <c:pt idx="3">
                  <c:v>2.6189458092167772</c:v>
                </c:pt>
                <c:pt idx="4">
                  <c:v>5.406870487877069</c:v>
                </c:pt>
                <c:pt idx="5">
                  <c:v>6.4613068709832966</c:v>
                </c:pt>
                <c:pt idx="6">
                  <c:v>7.1030406367729171</c:v>
                </c:pt>
                <c:pt idx="7">
                  <c:v>8.4306869674467997</c:v>
                </c:pt>
                <c:pt idx="8">
                  <c:v>8.335549995493551</c:v>
                </c:pt>
                <c:pt idx="9">
                  <c:v>10.697037451899494</c:v>
                </c:pt>
                <c:pt idx="10">
                  <c:v>11.889383074437276</c:v>
                </c:pt>
                <c:pt idx="11">
                  <c:v>9.9494008076551843</c:v>
                </c:pt>
                <c:pt idx="12">
                  <c:v>-3.6089129028840761</c:v>
                </c:pt>
                <c:pt idx="13">
                  <c:v>-14.332242286684737</c:v>
                </c:pt>
                <c:pt idx="14">
                  <c:v>-3.7896449872606097</c:v>
                </c:pt>
                <c:pt idx="15">
                  <c:v>6.3814951163962741</c:v>
                </c:pt>
                <c:pt idx="16">
                  <c:v>4.0052678546889986</c:v>
                </c:pt>
                <c:pt idx="17">
                  <c:v>2.6265518527376353</c:v>
                </c:pt>
                <c:pt idx="18">
                  <c:v>2.1199167507369721</c:v>
                </c:pt>
                <c:pt idx="19">
                  <c:v>2.7121443159312753</c:v>
                </c:pt>
                <c:pt idx="20">
                  <c:v>1.9503888437869099</c:v>
                </c:pt>
                <c:pt idx="21">
                  <c:v>3.6940401776850651</c:v>
                </c:pt>
                <c:pt idx="22">
                  <c:v>3.4198469068866366</c:v>
                </c:pt>
                <c:pt idx="23">
                  <c:v>3.2121974475243231</c:v>
                </c:pt>
                <c:pt idx="24">
                  <c:v>3.2027343992591106</c:v>
                </c:pt>
                <c:pt idx="25">
                  <c:v>2.8</c:v>
                </c:pt>
                <c:pt idx="26">
                  <c:v>2.8</c:v>
                </c:pt>
                <c:pt idx="27">
                  <c:v>2.6</c:v>
                </c:pt>
                <c:pt idx="28">
                  <c:v>2.6</c:v>
                </c:pt>
                <c:pt idx="29">
                  <c:v>2.5923076923076924</c:v>
                </c:pt>
                <c:pt idx="30">
                  <c:v>2.5846153846153848</c:v>
                </c:pt>
                <c:pt idx="31">
                  <c:v>2.5769230769230771</c:v>
                </c:pt>
                <c:pt idx="32">
                  <c:v>2.5692307692307694</c:v>
                </c:pt>
                <c:pt idx="33">
                  <c:v>2.5615384615384618</c:v>
                </c:pt>
                <c:pt idx="34">
                  <c:v>2.5538461538461541</c:v>
                </c:pt>
                <c:pt idx="35">
                  <c:v>2.5461538461538464</c:v>
                </c:pt>
                <c:pt idx="36">
                  <c:v>2.5384615384615388</c:v>
                </c:pt>
                <c:pt idx="37">
                  <c:v>2.5307692307692311</c:v>
                </c:pt>
                <c:pt idx="38">
                  <c:v>2.5230769230769234</c:v>
                </c:pt>
                <c:pt idx="39">
                  <c:v>2.5153846153846158</c:v>
                </c:pt>
                <c:pt idx="40">
                  <c:v>2.5076923076923081</c:v>
                </c:pt>
                <c:pt idx="4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8B-4B6B-8EF8-44E48B000731}"/>
            </c:ext>
          </c:extLst>
        </c:ser>
        <c:ser>
          <c:idx val="3"/>
          <c:order val="1"/>
          <c:tx>
            <c:strRef>
              <c:f>'Annex 1 Table 1'!$Q$5</c:f>
              <c:strCache>
                <c:ptCount val="1"/>
                <c:pt idx="0">
                  <c:v>Real / potential growth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'Annex 1 Table 1'!$A$6:$A$47</c:f>
              <c:strCache>
                <c:ptCount val="4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</c:strCache>
            </c:strRef>
          </c:cat>
          <c:val>
            <c:numRef>
              <c:f>'Annex 1 Table 1'!$Q$6:$Q$47</c:f>
              <c:numCache>
                <c:formatCode>0.0</c:formatCode>
                <c:ptCount val="42"/>
                <c:pt idx="1">
                  <c:v>8.9741238375693477</c:v>
                </c:pt>
                <c:pt idx="2">
                  <c:v>6.52178185002803</c:v>
                </c:pt>
                <c:pt idx="3">
                  <c:v>2.6189458092167772</c:v>
                </c:pt>
                <c:pt idx="4">
                  <c:v>5.406870487877069</c:v>
                </c:pt>
                <c:pt idx="5">
                  <c:v>6.4613068709832966</c:v>
                </c:pt>
                <c:pt idx="6">
                  <c:v>7.1030406367729171</c:v>
                </c:pt>
                <c:pt idx="7">
                  <c:v>8.4306869674467997</c:v>
                </c:pt>
                <c:pt idx="8">
                  <c:v>8.335549995493551</c:v>
                </c:pt>
                <c:pt idx="9">
                  <c:v>10.697037451899494</c:v>
                </c:pt>
                <c:pt idx="10">
                  <c:v>11.889383074437276</c:v>
                </c:pt>
                <c:pt idx="11">
                  <c:v>9.9494008076551843</c:v>
                </c:pt>
                <c:pt idx="12">
                  <c:v>-3.6089129028840761</c:v>
                </c:pt>
                <c:pt idx="13">
                  <c:v>-14.332242286684737</c:v>
                </c:pt>
                <c:pt idx="14">
                  <c:v>-3.7896449872606097</c:v>
                </c:pt>
                <c:pt idx="15">
                  <c:v>6.3814951163962741</c:v>
                </c:pt>
                <c:pt idx="16">
                  <c:v>4.0052678546889986</c:v>
                </c:pt>
                <c:pt idx="17">
                  <c:v>2.6265518527376353</c:v>
                </c:pt>
                <c:pt idx="18">
                  <c:v>2.1199167507369721</c:v>
                </c:pt>
                <c:pt idx="19">
                  <c:v>2.7121443159312753</c:v>
                </c:pt>
                <c:pt idx="20">
                  <c:v>1.9503888437869099</c:v>
                </c:pt>
                <c:pt idx="21">
                  <c:v>3.6940401776850651</c:v>
                </c:pt>
                <c:pt idx="22">
                  <c:v>3.4198469068866366</c:v>
                </c:pt>
                <c:pt idx="23">
                  <c:v>3.2121974475243231</c:v>
                </c:pt>
                <c:pt idx="24">
                  <c:v>3.2027343992591106</c:v>
                </c:pt>
                <c:pt idx="25">
                  <c:v>2.8</c:v>
                </c:pt>
                <c:pt idx="26">
                  <c:v>2.8</c:v>
                </c:pt>
                <c:pt idx="27">
                  <c:v>2.6</c:v>
                </c:pt>
                <c:pt idx="28">
                  <c:v>2.6</c:v>
                </c:pt>
                <c:pt idx="29">
                  <c:v>2.5923076923076924</c:v>
                </c:pt>
                <c:pt idx="30">
                  <c:v>2.5846153846153848</c:v>
                </c:pt>
                <c:pt idx="31">
                  <c:v>2.5769230769230771</c:v>
                </c:pt>
                <c:pt idx="32">
                  <c:v>2.5692307692307694</c:v>
                </c:pt>
                <c:pt idx="33">
                  <c:v>2.5615384615384618</c:v>
                </c:pt>
                <c:pt idx="34">
                  <c:v>2.5538461538461541</c:v>
                </c:pt>
                <c:pt idx="35">
                  <c:v>2.5461538461538464</c:v>
                </c:pt>
                <c:pt idx="36">
                  <c:v>2.5384615384615388</c:v>
                </c:pt>
                <c:pt idx="37">
                  <c:v>2.5307692307692311</c:v>
                </c:pt>
                <c:pt idx="38">
                  <c:v>2.5230769230769234</c:v>
                </c:pt>
                <c:pt idx="39">
                  <c:v>2.5153846153846158</c:v>
                </c:pt>
                <c:pt idx="40">
                  <c:v>2.5076923076923081</c:v>
                </c:pt>
                <c:pt idx="4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8B-4B6B-8EF8-44E48B000731}"/>
            </c:ext>
          </c:extLst>
        </c:ser>
        <c:ser>
          <c:idx val="1"/>
          <c:order val="2"/>
          <c:tx>
            <c:strRef>
              <c:f>'Annex 1 Table 1'!$Q$5</c:f>
              <c:strCache>
                <c:ptCount val="1"/>
                <c:pt idx="0">
                  <c:v>Real / potential growth</c:v>
                </c:pt>
              </c:strCache>
            </c:strRef>
          </c:tx>
          <c:spPr>
            <a:ln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'Annex 1 Table 1'!$A$6:$A$47</c:f>
              <c:strCache>
                <c:ptCount val="4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</c:strCache>
            </c:strRef>
          </c:cat>
          <c:val>
            <c:numRef>
              <c:f>'Annex 1 Table 1'!$Q$6:$Q$47</c:f>
              <c:numCache>
                <c:formatCode>0.0</c:formatCode>
                <c:ptCount val="42"/>
                <c:pt idx="1">
                  <c:v>8.9741238375693477</c:v>
                </c:pt>
                <c:pt idx="2">
                  <c:v>6.52178185002803</c:v>
                </c:pt>
                <c:pt idx="3">
                  <c:v>2.6189458092167772</c:v>
                </c:pt>
                <c:pt idx="4">
                  <c:v>5.406870487877069</c:v>
                </c:pt>
                <c:pt idx="5">
                  <c:v>6.4613068709832966</c:v>
                </c:pt>
                <c:pt idx="6">
                  <c:v>7.1030406367729171</c:v>
                </c:pt>
                <c:pt idx="7">
                  <c:v>8.4306869674467997</c:v>
                </c:pt>
                <c:pt idx="8">
                  <c:v>8.335549995493551</c:v>
                </c:pt>
                <c:pt idx="9">
                  <c:v>10.697037451899494</c:v>
                </c:pt>
                <c:pt idx="10">
                  <c:v>11.889383074437276</c:v>
                </c:pt>
                <c:pt idx="11">
                  <c:v>9.9494008076551843</c:v>
                </c:pt>
                <c:pt idx="12">
                  <c:v>-3.6089129028840761</c:v>
                </c:pt>
                <c:pt idx="13">
                  <c:v>-14.332242286684737</c:v>
                </c:pt>
                <c:pt idx="14">
                  <c:v>-3.7896449872606097</c:v>
                </c:pt>
                <c:pt idx="15">
                  <c:v>6.3814951163962741</c:v>
                </c:pt>
                <c:pt idx="16">
                  <c:v>4.0052678546889986</c:v>
                </c:pt>
                <c:pt idx="17">
                  <c:v>2.6265518527376353</c:v>
                </c:pt>
                <c:pt idx="18">
                  <c:v>2.1199167507369721</c:v>
                </c:pt>
                <c:pt idx="19">
                  <c:v>2.7121443159312753</c:v>
                </c:pt>
                <c:pt idx="20">
                  <c:v>1.9503888437869099</c:v>
                </c:pt>
                <c:pt idx="21">
                  <c:v>3.6940401776850651</c:v>
                </c:pt>
                <c:pt idx="22">
                  <c:v>3.4198469068866366</c:v>
                </c:pt>
                <c:pt idx="23">
                  <c:v>3.2121974475243231</c:v>
                </c:pt>
                <c:pt idx="24">
                  <c:v>3.2027343992591106</c:v>
                </c:pt>
                <c:pt idx="25">
                  <c:v>2.8</c:v>
                </c:pt>
                <c:pt idx="26">
                  <c:v>2.8</c:v>
                </c:pt>
                <c:pt idx="27">
                  <c:v>2.6</c:v>
                </c:pt>
                <c:pt idx="28">
                  <c:v>2.6</c:v>
                </c:pt>
                <c:pt idx="29">
                  <c:v>2.5923076923076924</c:v>
                </c:pt>
                <c:pt idx="30">
                  <c:v>2.5846153846153848</c:v>
                </c:pt>
                <c:pt idx="31">
                  <c:v>2.5769230769230771</c:v>
                </c:pt>
                <c:pt idx="32">
                  <c:v>2.5692307692307694</c:v>
                </c:pt>
                <c:pt idx="33">
                  <c:v>2.5615384615384618</c:v>
                </c:pt>
                <c:pt idx="34">
                  <c:v>2.5538461538461541</c:v>
                </c:pt>
                <c:pt idx="35">
                  <c:v>2.5461538461538464</c:v>
                </c:pt>
                <c:pt idx="36">
                  <c:v>2.5384615384615388</c:v>
                </c:pt>
                <c:pt idx="37">
                  <c:v>2.5307692307692311</c:v>
                </c:pt>
                <c:pt idx="38">
                  <c:v>2.5230769230769234</c:v>
                </c:pt>
                <c:pt idx="39">
                  <c:v>2.5153846153846158</c:v>
                </c:pt>
                <c:pt idx="40">
                  <c:v>2.5076923076923081</c:v>
                </c:pt>
                <c:pt idx="4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8B-4B6B-8EF8-44E48B000731}"/>
            </c:ext>
          </c:extLst>
        </c:ser>
        <c:ser>
          <c:idx val="0"/>
          <c:order val="3"/>
          <c:tx>
            <c:strRef>
              <c:f>'Annex 1 Table 1'!$Q$5</c:f>
              <c:strCache>
                <c:ptCount val="1"/>
                <c:pt idx="0">
                  <c:v>Real / potential growth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'Annex 1 Table 1'!$A$6:$A$47</c:f>
              <c:strCache>
                <c:ptCount val="4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</c:strCache>
            </c:strRef>
          </c:cat>
          <c:val>
            <c:numRef>
              <c:f>'Annex 1 Table 1'!$Q$6:$Q$47</c:f>
              <c:numCache>
                <c:formatCode>0.0</c:formatCode>
                <c:ptCount val="42"/>
                <c:pt idx="1">
                  <c:v>8.9741238375693477</c:v>
                </c:pt>
                <c:pt idx="2">
                  <c:v>6.52178185002803</c:v>
                </c:pt>
                <c:pt idx="3">
                  <c:v>2.6189458092167772</c:v>
                </c:pt>
                <c:pt idx="4">
                  <c:v>5.406870487877069</c:v>
                </c:pt>
                <c:pt idx="5">
                  <c:v>6.4613068709832966</c:v>
                </c:pt>
                <c:pt idx="6">
                  <c:v>7.1030406367729171</c:v>
                </c:pt>
                <c:pt idx="7">
                  <c:v>8.4306869674467997</c:v>
                </c:pt>
                <c:pt idx="8">
                  <c:v>8.335549995493551</c:v>
                </c:pt>
                <c:pt idx="9">
                  <c:v>10.697037451899494</c:v>
                </c:pt>
                <c:pt idx="10">
                  <c:v>11.889383074437276</c:v>
                </c:pt>
                <c:pt idx="11">
                  <c:v>9.9494008076551843</c:v>
                </c:pt>
                <c:pt idx="12">
                  <c:v>-3.6089129028840761</c:v>
                </c:pt>
                <c:pt idx="13">
                  <c:v>-14.332242286684737</c:v>
                </c:pt>
                <c:pt idx="14">
                  <c:v>-3.7896449872606097</c:v>
                </c:pt>
                <c:pt idx="15">
                  <c:v>6.3814951163962741</c:v>
                </c:pt>
                <c:pt idx="16">
                  <c:v>4.0052678546889986</c:v>
                </c:pt>
                <c:pt idx="17">
                  <c:v>2.6265518527376353</c:v>
                </c:pt>
                <c:pt idx="18">
                  <c:v>2.1199167507369721</c:v>
                </c:pt>
                <c:pt idx="19">
                  <c:v>2.7121443159312753</c:v>
                </c:pt>
                <c:pt idx="20">
                  <c:v>1.9503888437869099</c:v>
                </c:pt>
                <c:pt idx="21">
                  <c:v>3.6940401776850651</c:v>
                </c:pt>
                <c:pt idx="22">
                  <c:v>3.4198469068866366</c:v>
                </c:pt>
                <c:pt idx="23">
                  <c:v>3.2121974475243231</c:v>
                </c:pt>
                <c:pt idx="24">
                  <c:v>3.2027343992591106</c:v>
                </c:pt>
                <c:pt idx="25">
                  <c:v>2.8</c:v>
                </c:pt>
                <c:pt idx="26">
                  <c:v>2.8</c:v>
                </c:pt>
                <c:pt idx="27">
                  <c:v>2.6</c:v>
                </c:pt>
                <c:pt idx="28">
                  <c:v>2.6</c:v>
                </c:pt>
                <c:pt idx="29">
                  <c:v>2.5923076923076924</c:v>
                </c:pt>
                <c:pt idx="30">
                  <c:v>2.5846153846153848</c:v>
                </c:pt>
                <c:pt idx="31">
                  <c:v>2.5769230769230771</c:v>
                </c:pt>
                <c:pt idx="32">
                  <c:v>2.5692307692307694</c:v>
                </c:pt>
                <c:pt idx="33">
                  <c:v>2.5615384615384618</c:v>
                </c:pt>
                <c:pt idx="34">
                  <c:v>2.5538461538461541</c:v>
                </c:pt>
                <c:pt idx="35">
                  <c:v>2.5461538461538464</c:v>
                </c:pt>
                <c:pt idx="36">
                  <c:v>2.5384615384615388</c:v>
                </c:pt>
                <c:pt idx="37">
                  <c:v>2.5307692307692311</c:v>
                </c:pt>
                <c:pt idx="38">
                  <c:v>2.5230769230769234</c:v>
                </c:pt>
                <c:pt idx="39">
                  <c:v>2.5153846153846158</c:v>
                </c:pt>
                <c:pt idx="40">
                  <c:v>2.5076923076923081</c:v>
                </c:pt>
                <c:pt idx="4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8B-4B6B-8EF8-44E48B000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628864"/>
        <c:axId val="72634752"/>
      </c:lineChart>
      <c:catAx>
        <c:axId val="7262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634752"/>
        <c:crosses val="autoZero"/>
        <c:auto val="1"/>
        <c:lblAlgn val="ctr"/>
        <c:lblOffset val="100"/>
        <c:noMultiLvlLbl val="0"/>
      </c:catAx>
      <c:valAx>
        <c:axId val="7263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62886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v-LV" sz="1100" b="0" i="0" u="none" strike="noStrike" baseline="0">
                <a:effectLst/>
              </a:rPr>
              <a:t>Real / potential GDP growth, y-t-y, %</a:t>
            </a:r>
            <a:endParaRPr lang="en-US" sz="1100" i="0"/>
          </a:p>
        </c:rich>
      </c:tx>
      <c:layout>
        <c:manualLayout>
          <c:xMode val="edge"/>
          <c:yMode val="edge"/>
          <c:x val="0.1041067235846123"/>
          <c:y val="2.642059225120782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'Annex 1 Table 1'!$Q$5</c:f>
              <c:strCache>
                <c:ptCount val="1"/>
                <c:pt idx="0">
                  <c:v>Real / potential growth</c:v>
                </c:pt>
              </c:strCache>
            </c:strRef>
          </c:tx>
          <c:spPr>
            <a:ln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'Annex 1 Table 1'!$A$6:$A$47</c:f>
              <c:strCache>
                <c:ptCount val="4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</c:strCache>
            </c:strRef>
          </c:cat>
          <c:val>
            <c:numRef>
              <c:f>'Annex 1 Table 1'!$Q$6:$Q$47</c:f>
              <c:numCache>
                <c:formatCode>0.0</c:formatCode>
                <c:ptCount val="42"/>
                <c:pt idx="1">
                  <c:v>8.9741238375693477</c:v>
                </c:pt>
                <c:pt idx="2">
                  <c:v>6.52178185002803</c:v>
                </c:pt>
                <c:pt idx="3">
                  <c:v>2.6189458092167772</c:v>
                </c:pt>
                <c:pt idx="4">
                  <c:v>5.406870487877069</c:v>
                </c:pt>
                <c:pt idx="5">
                  <c:v>6.4613068709832966</c:v>
                </c:pt>
                <c:pt idx="6">
                  <c:v>7.1030406367729171</c:v>
                </c:pt>
                <c:pt idx="7">
                  <c:v>8.4306869674467997</c:v>
                </c:pt>
                <c:pt idx="8">
                  <c:v>8.335549995493551</c:v>
                </c:pt>
                <c:pt idx="9">
                  <c:v>10.697037451899494</c:v>
                </c:pt>
                <c:pt idx="10">
                  <c:v>11.889383074437276</c:v>
                </c:pt>
                <c:pt idx="11">
                  <c:v>9.9494008076551843</c:v>
                </c:pt>
                <c:pt idx="12">
                  <c:v>-3.6089129028840761</c:v>
                </c:pt>
                <c:pt idx="13">
                  <c:v>-14.332242286684737</c:v>
                </c:pt>
                <c:pt idx="14">
                  <c:v>-3.7896449872606097</c:v>
                </c:pt>
                <c:pt idx="15">
                  <c:v>6.3814951163962741</c:v>
                </c:pt>
                <c:pt idx="16">
                  <c:v>4.0052678546889986</c:v>
                </c:pt>
                <c:pt idx="17">
                  <c:v>2.6265518527376353</c:v>
                </c:pt>
                <c:pt idx="18">
                  <c:v>2.1199167507369721</c:v>
                </c:pt>
                <c:pt idx="19">
                  <c:v>2.7121443159312753</c:v>
                </c:pt>
                <c:pt idx="20">
                  <c:v>1.9503888437869099</c:v>
                </c:pt>
                <c:pt idx="21">
                  <c:v>3.6940401776850651</c:v>
                </c:pt>
                <c:pt idx="22">
                  <c:v>3.4198469068866366</c:v>
                </c:pt>
                <c:pt idx="23">
                  <c:v>3.2121974475243231</c:v>
                </c:pt>
                <c:pt idx="24">
                  <c:v>3.2027343992591106</c:v>
                </c:pt>
                <c:pt idx="25">
                  <c:v>2.8</c:v>
                </c:pt>
                <c:pt idx="26">
                  <c:v>2.8</c:v>
                </c:pt>
                <c:pt idx="27">
                  <c:v>2.6</c:v>
                </c:pt>
                <c:pt idx="28">
                  <c:v>2.6</c:v>
                </c:pt>
                <c:pt idx="29">
                  <c:v>2.5923076923076924</c:v>
                </c:pt>
                <c:pt idx="30">
                  <c:v>2.5846153846153848</c:v>
                </c:pt>
                <c:pt idx="31">
                  <c:v>2.5769230769230771</c:v>
                </c:pt>
                <c:pt idx="32">
                  <c:v>2.5692307692307694</c:v>
                </c:pt>
                <c:pt idx="33">
                  <c:v>2.5615384615384618</c:v>
                </c:pt>
                <c:pt idx="34">
                  <c:v>2.5538461538461541</c:v>
                </c:pt>
                <c:pt idx="35">
                  <c:v>2.5461538461538464</c:v>
                </c:pt>
                <c:pt idx="36">
                  <c:v>2.5384615384615388</c:v>
                </c:pt>
                <c:pt idx="37">
                  <c:v>2.5307692307692311</c:v>
                </c:pt>
                <c:pt idx="38">
                  <c:v>2.5230769230769234</c:v>
                </c:pt>
                <c:pt idx="39">
                  <c:v>2.5153846153846158</c:v>
                </c:pt>
                <c:pt idx="40">
                  <c:v>2.5076923076923081</c:v>
                </c:pt>
                <c:pt idx="4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A-4E5D-9F49-26EC7A263FB1}"/>
            </c:ext>
          </c:extLst>
        </c:ser>
        <c:ser>
          <c:idx val="3"/>
          <c:order val="1"/>
          <c:tx>
            <c:strRef>
              <c:f>'Annex 1 Table 1'!$Q$5</c:f>
              <c:strCache>
                <c:ptCount val="1"/>
                <c:pt idx="0">
                  <c:v>Real / potential growth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'Annex 1 Table 1'!$A$6:$A$47</c:f>
              <c:strCache>
                <c:ptCount val="4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</c:strCache>
            </c:strRef>
          </c:cat>
          <c:val>
            <c:numRef>
              <c:f>'Annex 1 Table 1'!$Q$6:$Q$47</c:f>
              <c:numCache>
                <c:formatCode>0.0</c:formatCode>
                <c:ptCount val="42"/>
                <c:pt idx="1">
                  <c:v>8.9741238375693477</c:v>
                </c:pt>
                <c:pt idx="2">
                  <c:v>6.52178185002803</c:v>
                </c:pt>
                <c:pt idx="3">
                  <c:v>2.6189458092167772</c:v>
                </c:pt>
                <c:pt idx="4">
                  <c:v>5.406870487877069</c:v>
                </c:pt>
                <c:pt idx="5">
                  <c:v>6.4613068709832966</c:v>
                </c:pt>
                <c:pt idx="6">
                  <c:v>7.1030406367729171</c:v>
                </c:pt>
                <c:pt idx="7">
                  <c:v>8.4306869674467997</c:v>
                </c:pt>
                <c:pt idx="8">
                  <c:v>8.335549995493551</c:v>
                </c:pt>
                <c:pt idx="9">
                  <c:v>10.697037451899494</c:v>
                </c:pt>
                <c:pt idx="10">
                  <c:v>11.889383074437276</c:v>
                </c:pt>
                <c:pt idx="11">
                  <c:v>9.9494008076551843</c:v>
                </c:pt>
                <c:pt idx="12">
                  <c:v>-3.6089129028840761</c:v>
                </c:pt>
                <c:pt idx="13">
                  <c:v>-14.332242286684737</c:v>
                </c:pt>
                <c:pt idx="14">
                  <c:v>-3.7896449872606097</c:v>
                </c:pt>
                <c:pt idx="15">
                  <c:v>6.3814951163962741</c:v>
                </c:pt>
                <c:pt idx="16">
                  <c:v>4.0052678546889986</c:v>
                </c:pt>
                <c:pt idx="17">
                  <c:v>2.6265518527376353</c:v>
                </c:pt>
                <c:pt idx="18">
                  <c:v>2.1199167507369721</c:v>
                </c:pt>
                <c:pt idx="19">
                  <c:v>2.7121443159312753</c:v>
                </c:pt>
                <c:pt idx="20">
                  <c:v>1.9503888437869099</c:v>
                </c:pt>
                <c:pt idx="21">
                  <c:v>3.6940401776850651</c:v>
                </c:pt>
                <c:pt idx="22">
                  <c:v>3.4198469068866366</c:v>
                </c:pt>
                <c:pt idx="23">
                  <c:v>3.2121974475243231</c:v>
                </c:pt>
                <c:pt idx="24">
                  <c:v>3.2027343992591106</c:v>
                </c:pt>
                <c:pt idx="25">
                  <c:v>2.8</c:v>
                </c:pt>
                <c:pt idx="26">
                  <c:v>2.8</c:v>
                </c:pt>
                <c:pt idx="27">
                  <c:v>2.6</c:v>
                </c:pt>
                <c:pt idx="28">
                  <c:v>2.6</c:v>
                </c:pt>
                <c:pt idx="29">
                  <c:v>2.5923076923076924</c:v>
                </c:pt>
                <c:pt idx="30">
                  <c:v>2.5846153846153848</c:v>
                </c:pt>
                <c:pt idx="31">
                  <c:v>2.5769230769230771</c:v>
                </c:pt>
                <c:pt idx="32">
                  <c:v>2.5692307692307694</c:v>
                </c:pt>
                <c:pt idx="33">
                  <c:v>2.5615384615384618</c:v>
                </c:pt>
                <c:pt idx="34">
                  <c:v>2.5538461538461541</c:v>
                </c:pt>
                <c:pt idx="35">
                  <c:v>2.5461538461538464</c:v>
                </c:pt>
                <c:pt idx="36">
                  <c:v>2.5384615384615388</c:v>
                </c:pt>
                <c:pt idx="37">
                  <c:v>2.5307692307692311</c:v>
                </c:pt>
                <c:pt idx="38">
                  <c:v>2.5230769230769234</c:v>
                </c:pt>
                <c:pt idx="39">
                  <c:v>2.5153846153846158</c:v>
                </c:pt>
                <c:pt idx="40">
                  <c:v>2.5076923076923081</c:v>
                </c:pt>
                <c:pt idx="4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A-4E5D-9F49-26EC7A263FB1}"/>
            </c:ext>
          </c:extLst>
        </c:ser>
        <c:ser>
          <c:idx val="1"/>
          <c:order val="2"/>
          <c:tx>
            <c:strRef>
              <c:f>'Annex 1 Table 1'!$Q$5</c:f>
              <c:strCache>
                <c:ptCount val="1"/>
                <c:pt idx="0">
                  <c:v>Real / potential growth</c:v>
                </c:pt>
              </c:strCache>
            </c:strRef>
          </c:tx>
          <c:spPr>
            <a:ln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'Annex 1 Table 1'!$A$6:$A$47</c:f>
              <c:strCache>
                <c:ptCount val="4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</c:strCache>
            </c:strRef>
          </c:cat>
          <c:val>
            <c:numRef>
              <c:f>'Annex 1 Table 1'!$Q$6:$Q$47</c:f>
              <c:numCache>
                <c:formatCode>0.0</c:formatCode>
                <c:ptCount val="42"/>
                <c:pt idx="1">
                  <c:v>8.9741238375693477</c:v>
                </c:pt>
                <c:pt idx="2">
                  <c:v>6.52178185002803</c:v>
                </c:pt>
                <c:pt idx="3">
                  <c:v>2.6189458092167772</c:v>
                </c:pt>
                <c:pt idx="4">
                  <c:v>5.406870487877069</c:v>
                </c:pt>
                <c:pt idx="5">
                  <c:v>6.4613068709832966</c:v>
                </c:pt>
                <c:pt idx="6">
                  <c:v>7.1030406367729171</c:v>
                </c:pt>
                <c:pt idx="7">
                  <c:v>8.4306869674467997</c:v>
                </c:pt>
                <c:pt idx="8">
                  <c:v>8.335549995493551</c:v>
                </c:pt>
                <c:pt idx="9">
                  <c:v>10.697037451899494</c:v>
                </c:pt>
                <c:pt idx="10">
                  <c:v>11.889383074437276</c:v>
                </c:pt>
                <c:pt idx="11">
                  <c:v>9.9494008076551843</c:v>
                </c:pt>
                <c:pt idx="12">
                  <c:v>-3.6089129028840761</c:v>
                </c:pt>
                <c:pt idx="13">
                  <c:v>-14.332242286684737</c:v>
                </c:pt>
                <c:pt idx="14">
                  <c:v>-3.7896449872606097</c:v>
                </c:pt>
                <c:pt idx="15">
                  <c:v>6.3814951163962741</c:v>
                </c:pt>
                <c:pt idx="16">
                  <c:v>4.0052678546889986</c:v>
                </c:pt>
                <c:pt idx="17">
                  <c:v>2.6265518527376353</c:v>
                </c:pt>
                <c:pt idx="18">
                  <c:v>2.1199167507369721</c:v>
                </c:pt>
                <c:pt idx="19">
                  <c:v>2.7121443159312753</c:v>
                </c:pt>
                <c:pt idx="20">
                  <c:v>1.9503888437869099</c:v>
                </c:pt>
                <c:pt idx="21">
                  <c:v>3.6940401776850651</c:v>
                </c:pt>
                <c:pt idx="22">
                  <c:v>3.4198469068866366</c:v>
                </c:pt>
                <c:pt idx="23">
                  <c:v>3.2121974475243231</c:v>
                </c:pt>
                <c:pt idx="24">
                  <c:v>3.2027343992591106</c:v>
                </c:pt>
                <c:pt idx="25">
                  <c:v>2.8</c:v>
                </c:pt>
                <c:pt idx="26">
                  <c:v>2.8</c:v>
                </c:pt>
                <c:pt idx="27">
                  <c:v>2.6</c:v>
                </c:pt>
                <c:pt idx="28">
                  <c:v>2.6</c:v>
                </c:pt>
                <c:pt idx="29">
                  <c:v>2.5923076923076924</c:v>
                </c:pt>
                <c:pt idx="30">
                  <c:v>2.5846153846153848</c:v>
                </c:pt>
                <c:pt idx="31">
                  <c:v>2.5769230769230771</c:v>
                </c:pt>
                <c:pt idx="32">
                  <c:v>2.5692307692307694</c:v>
                </c:pt>
                <c:pt idx="33">
                  <c:v>2.5615384615384618</c:v>
                </c:pt>
                <c:pt idx="34">
                  <c:v>2.5538461538461541</c:v>
                </c:pt>
                <c:pt idx="35">
                  <c:v>2.5461538461538464</c:v>
                </c:pt>
                <c:pt idx="36">
                  <c:v>2.5384615384615388</c:v>
                </c:pt>
                <c:pt idx="37">
                  <c:v>2.5307692307692311</c:v>
                </c:pt>
                <c:pt idx="38">
                  <c:v>2.5230769230769234</c:v>
                </c:pt>
                <c:pt idx="39">
                  <c:v>2.5153846153846158</c:v>
                </c:pt>
                <c:pt idx="40">
                  <c:v>2.5076923076923081</c:v>
                </c:pt>
                <c:pt idx="4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3A-4E5D-9F49-26EC7A263FB1}"/>
            </c:ext>
          </c:extLst>
        </c:ser>
        <c:ser>
          <c:idx val="0"/>
          <c:order val="3"/>
          <c:tx>
            <c:strRef>
              <c:f>'Annex 1 Table 1'!$Q$5</c:f>
              <c:strCache>
                <c:ptCount val="1"/>
                <c:pt idx="0">
                  <c:v>Real / potential growth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'Annex 1 Table 1'!$A$6:$A$47</c:f>
              <c:strCache>
                <c:ptCount val="4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</c:strCache>
            </c:strRef>
          </c:cat>
          <c:val>
            <c:numRef>
              <c:f>'Annex 1 Table 1'!$Q$6:$Q$47</c:f>
              <c:numCache>
                <c:formatCode>0.0</c:formatCode>
                <c:ptCount val="42"/>
                <c:pt idx="1">
                  <c:v>8.9741238375693477</c:v>
                </c:pt>
                <c:pt idx="2">
                  <c:v>6.52178185002803</c:v>
                </c:pt>
                <c:pt idx="3">
                  <c:v>2.6189458092167772</c:v>
                </c:pt>
                <c:pt idx="4">
                  <c:v>5.406870487877069</c:v>
                </c:pt>
                <c:pt idx="5">
                  <c:v>6.4613068709832966</c:v>
                </c:pt>
                <c:pt idx="6">
                  <c:v>7.1030406367729171</c:v>
                </c:pt>
                <c:pt idx="7">
                  <c:v>8.4306869674467997</c:v>
                </c:pt>
                <c:pt idx="8">
                  <c:v>8.335549995493551</c:v>
                </c:pt>
                <c:pt idx="9">
                  <c:v>10.697037451899494</c:v>
                </c:pt>
                <c:pt idx="10">
                  <c:v>11.889383074437276</c:v>
                </c:pt>
                <c:pt idx="11">
                  <c:v>9.9494008076551843</c:v>
                </c:pt>
                <c:pt idx="12">
                  <c:v>-3.6089129028840761</c:v>
                </c:pt>
                <c:pt idx="13">
                  <c:v>-14.332242286684737</c:v>
                </c:pt>
                <c:pt idx="14">
                  <c:v>-3.7896449872606097</c:v>
                </c:pt>
                <c:pt idx="15">
                  <c:v>6.3814951163962741</c:v>
                </c:pt>
                <c:pt idx="16">
                  <c:v>4.0052678546889986</c:v>
                </c:pt>
                <c:pt idx="17">
                  <c:v>2.6265518527376353</c:v>
                </c:pt>
                <c:pt idx="18">
                  <c:v>2.1199167507369721</c:v>
                </c:pt>
                <c:pt idx="19">
                  <c:v>2.7121443159312753</c:v>
                </c:pt>
                <c:pt idx="20">
                  <c:v>1.9503888437869099</c:v>
                </c:pt>
                <c:pt idx="21">
                  <c:v>3.6940401776850651</c:v>
                </c:pt>
                <c:pt idx="22">
                  <c:v>3.4198469068866366</c:v>
                </c:pt>
                <c:pt idx="23">
                  <c:v>3.2121974475243231</c:v>
                </c:pt>
                <c:pt idx="24">
                  <c:v>3.2027343992591106</c:v>
                </c:pt>
                <c:pt idx="25">
                  <c:v>2.8</c:v>
                </c:pt>
                <c:pt idx="26">
                  <c:v>2.8</c:v>
                </c:pt>
                <c:pt idx="27">
                  <c:v>2.6</c:v>
                </c:pt>
                <c:pt idx="28">
                  <c:v>2.6</c:v>
                </c:pt>
                <c:pt idx="29">
                  <c:v>2.5923076923076924</c:v>
                </c:pt>
                <c:pt idx="30">
                  <c:v>2.5846153846153848</c:v>
                </c:pt>
                <c:pt idx="31">
                  <c:v>2.5769230769230771</c:v>
                </c:pt>
                <c:pt idx="32">
                  <c:v>2.5692307692307694</c:v>
                </c:pt>
                <c:pt idx="33">
                  <c:v>2.5615384615384618</c:v>
                </c:pt>
                <c:pt idx="34">
                  <c:v>2.5538461538461541</c:v>
                </c:pt>
                <c:pt idx="35">
                  <c:v>2.5461538461538464</c:v>
                </c:pt>
                <c:pt idx="36">
                  <c:v>2.5384615384615388</c:v>
                </c:pt>
                <c:pt idx="37">
                  <c:v>2.5307692307692311</c:v>
                </c:pt>
                <c:pt idx="38">
                  <c:v>2.5230769230769234</c:v>
                </c:pt>
                <c:pt idx="39">
                  <c:v>2.5153846153846158</c:v>
                </c:pt>
                <c:pt idx="40">
                  <c:v>2.5076923076923081</c:v>
                </c:pt>
                <c:pt idx="4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3A-4E5D-9F49-26EC7A263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656384"/>
        <c:axId val="72657920"/>
      </c:lineChart>
      <c:catAx>
        <c:axId val="7265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657920"/>
        <c:crosses val="autoZero"/>
        <c:auto val="1"/>
        <c:lblAlgn val="ctr"/>
        <c:lblOffset val="100"/>
        <c:noMultiLvlLbl val="0"/>
      </c:catAx>
      <c:valAx>
        <c:axId val="7265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65638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v-LV" sz="1100" b="0" i="0" u="none" strike="noStrike" baseline="0">
                <a:effectLst/>
              </a:rPr>
              <a:t>Investīciju īpatsvars IKP, %</a:t>
            </a:r>
            <a:endParaRPr lang="en-US" sz="1100" i="0"/>
          </a:p>
        </c:rich>
      </c:tx>
      <c:layout>
        <c:manualLayout>
          <c:xMode val="edge"/>
          <c:yMode val="edge"/>
          <c:x val="0.1041067235846123"/>
          <c:y val="2.642059225120782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'Annex 1 Table 1'!$M$5</c:f>
              <c:strCache>
                <c:ptCount val="1"/>
                <c:pt idx="0">
                  <c:v>Investment to GDP, %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'Annex 1 Table 1'!$A$6:$A$47</c:f>
              <c:strCache>
                <c:ptCount val="4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</c:strCache>
            </c:strRef>
          </c:cat>
          <c:val>
            <c:numRef>
              <c:f>'Annex 1 Table 1'!$M$6:$M$47</c:f>
              <c:numCache>
                <c:formatCode>0.0</c:formatCode>
                <c:ptCount val="42"/>
                <c:pt idx="0" formatCode="#\ ##0.0">
                  <c:v>13.705778577745514</c:v>
                </c:pt>
                <c:pt idx="1">
                  <c:v>13.108883377815447</c:v>
                </c:pt>
                <c:pt idx="2">
                  <c:v>17.554016191760329</c:v>
                </c:pt>
                <c:pt idx="3">
                  <c:v>17.841738295018679</c:v>
                </c:pt>
                <c:pt idx="4">
                  <c:v>20.765942296253812</c:v>
                </c:pt>
                <c:pt idx="5">
                  <c:v>23.317901813760692</c:v>
                </c:pt>
                <c:pt idx="6">
                  <c:v>21.030576122061376</c:v>
                </c:pt>
                <c:pt idx="7">
                  <c:v>21.381919056558971</c:v>
                </c:pt>
                <c:pt idx="8">
                  <c:v>25.431884452428967</c:v>
                </c:pt>
                <c:pt idx="9">
                  <c:v>27.649664841934346</c:v>
                </c:pt>
                <c:pt idx="10">
                  <c:v>28.454792420322516</c:v>
                </c:pt>
                <c:pt idx="11">
                  <c:v>31.694333389825164</c:v>
                </c:pt>
                <c:pt idx="12">
                  <c:v>29.878237093928224</c:v>
                </c:pt>
                <c:pt idx="13">
                  <c:v>23.252264653086719</c:v>
                </c:pt>
                <c:pt idx="14">
                  <c:v>19.390774194566237</c:v>
                </c:pt>
                <c:pt idx="15">
                  <c:v>22.608272275046996</c:v>
                </c:pt>
                <c:pt idx="16">
                  <c:v>24.863535585068085</c:v>
                </c:pt>
                <c:pt idx="17">
                  <c:v>22.765917921501035</c:v>
                </c:pt>
                <c:pt idx="18">
                  <c:v>22.306320752123941</c:v>
                </c:pt>
                <c:pt idx="19">
                  <c:v>21.317723314811886</c:v>
                </c:pt>
                <c:pt idx="20">
                  <c:v>18.469973661332531</c:v>
                </c:pt>
                <c:pt idx="21">
                  <c:v>29.939384300908934</c:v>
                </c:pt>
                <c:pt idx="22">
                  <c:v>28.409280186431644</c:v>
                </c:pt>
                <c:pt idx="23">
                  <c:v>28.802979251829235</c:v>
                </c:pt>
                <c:pt idx="24">
                  <c:v>28.279227859862431</c:v>
                </c:pt>
                <c:pt idx="25">
                  <c:v>28.611997105241588</c:v>
                </c:pt>
                <c:pt idx="26">
                  <c:v>28.895723183351439</c:v>
                </c:pt>
                <c:pt idx="27">
                  <c:v>26.446650061752159</c:v>
                </c:pt>
                <c:pt idx="28">
                  <c:v>26.422572079382899</c:v>
                </c:pt>
                <c:pt idx="29">
                  <c:v>27.227545903551782</c:v>
                </c:pt>
                <c:pt idx="30">
                  <c:v>29.098493624585487</c:v>
                </c:pt>
                <c:pt idx="31">
                  <c:v>27.086387878209212</c:v>
                </c:pt>
                <c:pt idx="32">
                  <c:v>26.917501655047683</c:v>
                </c:pt>
                <c:pt idx="33">
                  <c:v>24.538966491329848</c:v>
                </c:pt>
                <c:pt idx="34">
                  <c:v>24.018573769497479</c:v>
                </c:pt>
                <c:pt idx="35">
                  <c:v>20.338528560911239</c:v>
                </c:pt>
                <c:pt idx="36">
                  <c:v>20.412172939757745</c:v>
                </c:pt>
                <c:pt idx="37">
                  <c:v>19.459614154334925</c:v>
                </c:pt>
                <c:pt idx="38">
                  <c:v>18.415440439638409</c:v>
                </c:pt>
                <c:pt idx="39">
                  <c:v>17.315596729511253</c:v>
                </c:pt>
                <c:pt idx="40">
                  <c:v>17.131550255319627</c:v>
                </c:pt>
                <c:pt idx="41">
                  <c:v>16.137460895728079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6-4F3A-B8E3-12EA46721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691712"/>
        <c:axId val="72693248"/>
      </c:lineChart>
      <c:catAx>
        <c:axId val="7269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693248"/>
        <c:crosses val="autoZero"/>
        <c:auto val="1"/>
        <c:lblAlgn val="ctr"/>
        <c:lblOffset val="100"/>
        <c:noMultiLvlLbl val="0"/>
      </c:catAx>
      <c:valAx>
        <c:axId val="7269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691712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v-LV" sz="1100" b="0" i="0" u="none" strike="noStrike" baseline="0">
                <a:effectLst/>
              </a:rPr>
              <a:t>Investment to GDP, %</a:t>
            </a:r>
            <a:endParaRPr lang="en-US" sz="1100" i="0"/>
          </a:p>
        </c:rich>
      </c:tx>
      <c:layout>
        <c:manualLayout>
          <c:xMode val="edge"/>
          <c:yMode val="edge"/>
          <c:x val="0.1041067235846123"/>
          <c:y val="2.642059225120782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'Annex 1 Table 1'!$M$5</c:f>
              <c:strCache>
                <c:ptCount val="1"/>
                <c:pt idx="0">
                  <c:v>Investment to GDP, %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'Annex 1 Table 1'!$A$6:$A$47</c:f>
              <c:strCache>
                <c:ptCount val="4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  <c:pt idx="30">
                  <c:v>2026</c:v>
                </c:pt>
                <c:pt idx="31">
                  <c:v>2027</c:v>
                </c:pt>
                <c:pt idx="32">
                  <c:v>2028</c:v>
                </c:pt>
                <c:pt idx="33">
                  <c:v>2029</c:v>
                </c:pt>
                <c:pt idx="34">
                  <c:v>2030</c:v>
                </c:pt>
                <c:pt idx="35">
                  <c:v>2031</c:v>
                </c:pt>
                <c:pt idx="36">
                  <c:v>2032</c:v>
                </c:pt>
                <c:pt idx="37">
                  <c:v>2033</c:v>
                </c:pt>
                <c:pt idx="38">
                  <c:v>2034</c:v>
                </c:pt>
                <c:pt idx="39">
                  <c:v>2035</c:v>
                </c:pt>
                <c:pt idx="40">
                  <c:v>2036</c:v>
                </c:pt>
                <c:pt idx="41">
                  <c:v>2037</c:v>
                </c:pt>
              </c:strCache>
            </c:strRef>
          </c:cat>
          <c:val>
            <c:numRef>
              <c:f>'Annex 1 Table 1'!$M$6:$M$47</c:f>
              <c:numCache>
                <c:formatCode>0.0</c:formatCode>
                <c:ptCount val="42"/>
                <c:pt idx="0" formatCode="#\ ##0.0">
                  <c:v>13.705778577745514</c:v>
                </c:pt>
                <c:pt idx="1">
                  <c:v>13.108883377815447</c:v>
                </c:pt>
                <c:pt idx="2">
                  <c:v>17.554016191760329</c:v>
                </c:pt>
                <c:pt idx="3">
                  <c:v>17.841738295018679</c:v>
                </c:pt>
                <c:pt idx="4">
                  <c:v>20.765942296253812</c:v>
                </c:pt>
                <c:pt idx="5">
                  <c:v>23.317901813760692</c:v>
                </c:pt>
                <c:pt idx="6">
                  <c:v>21.030576122061376</c:v>
                </c:pt>
                <c:pt idx="7">
                  <c:v>21.381919056558971</c:v>
                </c:pt>
                <c:pt idx="8">
                  <c:v>25.431884452428967</c:v>
                </c:pt>
                <c:pt idx="9">
                  <c:v>27.649664841934346</c:v>
                </c:pt>
                <c:pt idx="10">
                  <c:v>28.454792420322516</c:v>
                </c:pt>
                <c:pt idx="11">
                  <c:v>31.694333389825164</c:v>
                </c:pt>
                <c:pt idx="12">
                  <c:v>29.878237093928224</c:v>
                </c:pt>
                <c:pt idx="13">
                  <c:v>23.252264653086719</c:v>
                </c:pt>
                <c:pt idx="14">
                  <c:v>19.390774194566237</c:v>
                </c:pt>
                <c:pt idx="15">
                  <c:v>22.608272275046996</c:v>
                </c:pt>
                <c:pt idx="16">
                  <c:v>24.863535585068085</c:v>
                </c:pt>
                <c:pt idx="17">
                  <c:v>22.765917921501035</c:v>
                </c:pt>
                <c:pt idx="18">
                  <c:v>22.306320752123941</c:v>
                </c:pt>
                <c:pt idx="19">
                  <c:v>21.317723314811886</c:v>
                </c:pt>
                <c:pt idx="20">
                  <c:v>18.469973661332531</c:v>
                </c:pt>
                <c:pt idx="21">
                  <c:v>29.939384300908934</c:v>
                </c:pt>
                <c:pt idx="22">
                  <c:v>28.409280186431644</c:v>
                </c:pt>
                <c:pt idx="23">
                  <c:v>28.802979251829235</c:v>
                </c:pt>
                <c:pt idx="24">
                  <c:v>28.279227859862431</c:v>
                </c:pt>
                <c:pt idx="25">
                  <c:v>28.611997105241588</c:v>
                </c:pt>
                <c:pt idx="26">
                  <c:v>28.895723183351439</c:v>
                </c:pt>
                <c:pt idx="27">
                  <c:v>26.446650061752159</c:v>
                </c:pt>
                <c:pt idx="28">
                  <c:v>26.422572079382899</c:v>
                </c:pt>
                <c:pt idx="29">
                  <c:v>27.227545903551782</c:v>
                </c:pt>
                <c:pt idx="30">
                  <c:v>29.098493624585487</c:v>
                </c:pt>
                <c:pt idx="31">
                  <c:v>27.086387878209212</c:v>
                </c:pt>
                <c:pt idx="32">
                  <c:v>26.917501655047683</c:v>
                </c:pt>
                <c:pt idx="33">
                  <c:v>24.538966491329848</c:v>
                </c:pt>
                <c:pt idx="34">
                  <c:v>24.018573769497479</c:v>
                </c:pt>
                <c:pt idx="35">
                  <c:v>20.338528560911239</c:v>
                </c:pt>
                <c:pt idx="36">
                  <c:v>20.412172939757745</c:v>
                </c:pt>
                <c:pt idx="37">
                  <c:v>19.459614154334925</c:v>
                </c:pt>
                <c:pt idx="38">
                  <c:v>18.415440439638409</c:v>
                </c:pt>
                <c:pt idx="39">
                  <c:v>17.315596729511253</c:v>
                </c:pt>
                <c:pt idx="40">
                  <c:v>17.131550255319627</c:v>
                </c:pt>
                <c:pt idx="41">
                  <c:v>16.137460895728079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1-498A-902A-EE3BF8DA7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01824"/>
        <c:axId val="72703360"/>
      </c:lineChart>
      <c:catAx>
        <c:axId val="727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703360"/>
        <c:crosses val="autoZero"/>
        <c:auto val="1"/>
        <c:lblAlgn val="ctr"/>
        <c:lblOffset val="100"/>
        <c:noMultiLvlLbl val="0"/>
      </c:catAx>
      <c:valAx>
        <c:axId val="7270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70182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v-LV" sz="1100"/>
              <a:t>Iedzīvotāju skaits un līdzdalība (15-64)</a:t>
            </a:r>
          </a:p>
        </c:rich>
      </c:tx>
      <c:layout>
        <c:manualLayout>
          <c:xMode val="edge"/>
          <c:yMode val="edge"/>
          <c:x val="9.1135158314809311E-2"/>
          <c:y val="2.271989729890833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841958376404317"/>
          <c:y val="0.11109441046267468"/>
          <c:w val="0.77871993292277797"/>
          <c:h val="0.57714927006184413"/>
        </c:manualLayout>
      </c:layout>
      <c:lineChart>
        <c:grouping val="standard"/>
        <c:varyColors val="0"/>
        <c:ser>
          <c:idx val="0"/>
          <c:order val="0"/>
          <c:tx>
            <c:v>Iedzīvotāju skaits, 15-64 gadu vecuma grupā, tūkst.</c:v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'Annex 1 Table 2'!$A$8:$A$28</c:f>
              <c:strCache>
                <c:ptCount val="2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</c:strCache>
            </c:strRef>
          </c:cat>
          <c:val>
            <c:numRef>
              <c:f>'Annex 1 Table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D-4572-9A10-E0F6040C0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22688"/>
        <c:axId val="72732672"/>
      </c:lineChart>
      <c:lineChart>
        <c:grouping val="standard"/>
        <c:varyColors val="0"/>
        <c:ser>
          <c:idx val="1"/>
          <c:order val="1"/>
          <c:tx>
            <c:v>Līdzdalības jeb ekonomiskās aktivitātes līmenis, 15-64, % (labā ass)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'Annex 1 Table 2'!$A$8:$A$28</c:f>
              <c:strCache>
                <c:ptCount val="2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  <c:pt idx="15">
                  <c:v>2032</c:v>
                </c:pt>
                <c:pt idx="16">
                  <c:v>2033</c:v>
                </c:pt>
                <c:pt idx="17">
                  <c:v>2034</c:v>
                </c:pt>
                <c:pt idx="18">
                  <c:v>2035</c:v>
                </c:pt>
                <c:pt idx="19">
                  <c:v>2036</c:v>
                </c:pt>
                <c:pt idx="20">
                  <c:v>2037</c:v>
                </c:pt>
              </c:strCache>
            </c:strRef>
          </c:cat>
          <c:val>
            <c:numRef>
              <c:f>'Annex 1 Table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D-4572-9A10-E0F6040C0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35744"/>
        <c:axId val="72734208"/>
      </c:lineChart>
      <c:catAx>
        <c:axId val="7272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732672"/>
        <c:crosses val="autoZero"/>
        <c:auto val="1"/>
        <c:lblAlgn val="ctr"/>
        <c:lblOffset val="100"/>
        <c:noMultiLvlLbl val="0"/>
      </c:catAx>
      <c:valAx>
        <c:axId val="7273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722688"/>
        <c:crosses val="autoZero"/>
        <c:crossBetween val="between"/>
      </c:valAx>
      <c:valAx>
        <c:axId val="7273420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72735744"/>
        <c:crosses val="max"/>
        <c:crossBetween val="between"/>
      </c:valAx>
      <c:catAx>
        <c:axId val="7273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34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631384027690486E-3"/>
          <c:y val="0.80560207054171229"/>
          <c:w val="0.98102919342364725"/>
          <c:h val="0.18998941957628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54799</xdr:colOff>
      <xdr:row>53</xdr:row>
      <xdr:rowOff>35131</xdr:rowOff>
    </xdr:from>
    <xdr:to>
      <xdr:col>5</xdr:col>
      <xdr:colOff>512160</xdr:colOff>
      <xdr:row>71</xdr:row>
      <xdr:rowOff>92041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71</xdr:row>
      <xdr:rowOff>96117</xdr:rowOff>
    </xdr:from>
    <xdr:to>
      <xdr:col>5</xdr:col>
      <xdr:colOff>485775</xdr:colOff>
      <xdr:row>90</xdr:row>
      <xdr:rowOff>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642898</xdr:colOff>
      <xdr:row>53</xdr:row>
      <xdr:rowOff>49269</xdr:rowOff>
    </xdr:from>
    <xdr:to>
      <xdr:col>14</xdr:col>
      <xdr:colOff>371636</xdr:colOff>
      <xdr:row>71</xdr:row>
      <xdr:rowOff>112764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642898</xdr:colOff>
      <xdr:row>71</xdr:row>
      <xdr:rowOff>145836</xdr:rowOff>
    </xdr:from>
    <xdr:to>
      <xdr:col>14</xdr:col>
      <xdr:colOff>371636</xdr:colOff>
      <xdr:row>90</xdr:row>
      <xdr:rowOff>63393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542926</xdr:colOff>
      <xdr:row>53</xdr:row>
      <xdr:rowOff>39655</xdr:rowOff>
    </xdr:from>
    <xdr:to>
      <xdr:col>9</xdr:col>
      <xdr:colOff>561975</xdr:colOff>
      <xdr:row>71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519792</xdr:colOff>
      <xdr:row>71</xdr:row>
      <xdr:rowOff>118383</xdr:rowOff>
    </xdr:from>
    <xdr:to>
      <xdr:col>9</xdr:col>
      <xdr:colOff>553409</xdr:colOff>
      <xdr:row>90</xdr:row>
      <xdr:rowOff>31657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424543</xdr:colOff>
      <xdr:row>53</xdr:row>
      <xdr:rowOff>54429</xdr:rowOff>
    </xdr:from>
    <xdr:to>
      <xdr:col>19</xdr:col>
      <xdr:colOff>403731</xdr:colOff>
      <xdr:row>71</xdr:row>
      <xdr:rowOff>114660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415019</xdr:colOff>
      <xdr:row>71</xdr:row>
      <xdr:rowOff>138793</xdr:rowOff>
    </xdr:from>
    <xdr:to>
      <xdr:col>19</xdr:col>
      <xdr:colOff>394207</xdr:colOff>
      <xdr:row>90</xdr:row>
      <xdr:rowOff>49345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0</xdr:col>
      <xdr:colOff>0</xdr:colOff>
      <xdr:row>28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0</xdr:col>
      <xdr:colOff>0</xdr:colOff>
      <xdr:row>28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0</xdr:col>
      <xdr:colOff>0</xdr:colOff>
      <xdr:row>28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438149</xdr:colOff>
      <xdr:row>15</xdr:row>
      <xdr:rowOff>161925</xdr:rowOff>
    </xdr:from>
    <xdr:to>
      <xdr:col>7</xdr:col>
      <xdr:colOff>276224</xdr:colOff>
      <xdr:row>31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600074</xdr:colOff>
      <xdr:row>7</xdr:row>
      <xdr:rowOff>0</xdr:rowOff>
    </xdr:from>
    <xdr:to>
      <xdr:col>10</xdr:col>
      <xdr:colOff>304799</xdr:colOff>
      <xdr:row>23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16</xdr:col>
      <xdr:colOff>314325</xdr:colOff>
      <xdr:row>23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1682281</xdr:colOff>
      <xdr:row>27</xdr:row>
      <xdr:rowOff>15686</xdr:rowOff>
    </xdr:from>
    <xdr:to>
      <xdr:col>7</xdr:col>
      <xdr:colOff>324970</xdr:colOff>
      <xdr:row>52</xdr:row>
      <xdr:rowOff>78443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157162</xdr:rowOff>
    </xdr:from>
    <xdr:to>
      <xdr:col>7</xdr:col>
      <xdr:colOff>200025</xdr:colOff>
      <xdr:row>17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1"/>
  <sheetViews>
    <sheetView showGridLines="0" tabSelected="1" zoomScale="85" zoomScaleNormal="85" workbookViewId="0">
      <selection activeCell="B7" sqref="B7"/>
    </sheetView>
  </sheetViews>
  <sheetFormatPr defaultRowHeight="12" x14ac:dyDescent="0.2"/>
  <cols>
    <col min="1" max="1" width="5.85546875" style="1" customWidth="1"/>
    <col min="2" max="2" width="9.85546875" style="1" customWidth="1"/>
    <col min="3" max="3" width="10.85546875" style="4" bestFit="1" customWidth="1"/>
    <col min="4" max="5" width="10.85546875" style="4" customWidth="1"/>
    <col min="6" max="6" width="13.5703125" style="1" customWidth="1" collapsed="1"/>
    <col min="7" max="7" width="12.28515625" style="1" customWidth="1" collapsed="1"/>
    <col min="8" max="8" width="11.140625" style="1" customWidth="1" collapsed="1"/>
    <col min="9" max="9" width="11.7109375" style="1" customWidth="1" collapsed="1"/>
    <col min="10" max="10" width="11.5703125" style="4" customWidth="1"/>
    <col min="11" max="13" width="10.7109375" style="1" customWidth="1"/>
    <col min="14" max="14" width="9.140625" style="1"/>
    <col min="15" max="15" width="10.140625" style="1" customWidth="1"/>
    <col min="16" max="16" width="10.85546875" style="4" bestFit="1" customWidth="1"/>
    <col min="17" max="17" width="9.140625" style="1"/>
    <col min="18" max="18" width="9.140625" style="3"/>
    <col min="19" max="19" width="10.140625" style="1" customWidth="1"/>
    <col min="20" max="20" width="12.28515625" style="1" customWidth="1"/>
    <col min="21" max="16384" width="9.140625" style="1"/>
  </cols>
  <sheetData>
    <row r="1" spans="1:21" ht="15" x14ac:dyDescent="0.25">
      <c r="A1" s="11" t="s">
        <v>50</v>
      </c>
      <c r="B1" s="6"/>
      <c r="C1" s="8"/>
      <c r="D1" s="8"/>
      <c r="E1" s="8"/>
      <c r="F1" s="6"/>
      <c r="G1" s="6"/>
      <c r="H1" s="6"/>
      <c r="I1" s="6"/>
      <c r="J1" s="8"/>
      <c r="K1" s="6"/>
      <c r="L1" s="6"/>
      <c r="M1" s="6"/>
      <c r="N1" s="6"/>
      <c r="O1" s="6"/>
      <c r="P1" s="8"/>
      <c r="Q1" s="6"/>
      <c r="R1" s="7"/>
      <c r="S1" s="6"/>
      <c r="T1" s="61" t="s">
        <v>86</v>
      </c>
    </row>
    <row r="2" spans="1:21" ht="15" x14ac:dyDescent="0.25">
      <c r="A2" s="11" t="s">
        <v>51</v>
      </c>
      <c r="B2" s="6"/>
      <c r="C2" s="8"/>
      <c r="D2" s="8"/>
      <c r="E2" s="8"/>
      <c r="F2" s="6"/>
      <c r="G2" s="6"/>
      <c r="H2" s="6"/>
      <c r="I2" s="6"/>
      <c r="J2" s="8"/>
      <c r="K2" s="6"/>
      <c r="L2" s="6"/>
      <c r="M2" s="6"/>
      <c r="N2" s="6"/>
      <c r="O2" s="6"/>
      <c r="P2" s="8"/>
      <c r="Q2" s="6"/>
      <c r="R2" s="7"/>
      <c r="S2" s="6"/>
      <c r="T2" s="61" t="s">
        <v>87</v>
      </c>
    </row>
    <row r="3" spans="1:21" ht="5.0999999999999996" customHeight="1" x14ac:dyDescent="0.25">
      <c r="A3" s="11"/>
      <c r="B3" s="6"/>
      <c r="C3" s="8"/>
      <c r="D3" s="8"/>
      <c r="E3" s="8"/>
      <c r="F3" s="6"/>
      <c r="G3" s="6"/>
      <c r="H3" s="6"/>
      <c r="I3" s="6"/>
      <c r="J3" s="8"/>
      <c r="K3" s="6"/>
      <c r="L3" s="6"/>
      <c r="M3" s="6"/>
      <c r="N3" s="6"/>
      <c r="O3" s="6"/>
      <c r="P3" s="8"/>
      <c r="Q3" s="6"/>
      <c r="R3" s="7"/>
      <c r="S3" s="6"/>
      <c r="T3" s="61"/>
    </row>
    <row r="4" spans="1:21" ht="48.75" customHeight="1" x14ac:dyDescent="0.2">
      <c r="A4" s="23" t="s">
        <v>45</v>
      </c>
      <c r="B4" s="23" t="s">
        <v>46</v>
      </c>
      <c r="C4" s="24" t="s">
        <v>48</v>
      </c>
      <c r="D4" s="24" t="s">
        <v>52</v>
      </c>
      <c r="E4" s="24" t="s">
        <v>60</v>
      </c>
      <c r="F4" s="23" t="s">
        <v>58</v>
      </c>
      <c r="G4" s="23" t="s">
        <v>59</v>
      </c>
      <c r="H4" s="23" t="s">
        <v>61</v>
      </c>
      <c r="I4" s="23" t="s">
        <v>63</v>
      </c>
      <c r="J4" s="24" t="s">
        <v>68</v>
      </c>
      <c r="K4" s="23" t="s">
        <v>69</v>
      </c>
      <c r="L4" s="23" t="s">
        <v>72</v>
      </c>
      <c r="M4" s="23" t="s">
        <v>71</v>
      </c>
      <c r="N4" s="39" t="s">
        <v>75</v>
      </c>
      <c r="O4" s="23" t="s">
        <v>77</v>
      </c>
      <c r="P4" s="48" t="s">
        <v>79</v>
      </c>
      <c r="Q4" s="23" t="s">
        <v>81</v>
      </c>
      <c r="R4" s="49" t="s">
        <v>82</v>
      </c>
      <c r="S4" s="23" t="s">
        <v>46</v>
      </c>
      <c r="T4" s="39" t="s">
        <v>83</v>
      </c>
    </row>
    <row r="5" spans="1:21" s="5" customFormat="1" ht="48" x14ac:dyDescent="0.2">
      <c r="A5" s="25" t="s">
        <v>0</v>
      </c>
      <c r="B5" s="25" t="s">
        <v>47</v>
      </c>
      <c r="C5" s="26" t="s">
        <v>49</v>
      </c>
      <c r="D5" s="26" t="s">
        <v>53</v>
      </c>
      <c r="E5" s="26" t="s">
        <v>54</v>
      </c>
      <c r="F5" s="25" t="s">
        <v>56</v>
      </c>
      <c r="G5" s="25" t="s">
        <v>57</v>
      </c>
      <c r="H5" s="25" t="s">
        <v>55</v>
      </c>
      <c r="I5" s="25" t="s">
        <v>62</v>
      </c>
      <c r="J5" s="26" t="s">
        <v>64</v>
      </c>
      <c r="K5" s="25" t="s">
        <v>70</v>
      </c>
      <c r="L5" s="25" t="s">
        <v>74</v>
      </c>
      <c r="M5" s="25" t="s">
        <v>73</v>
      </c>
      <c r="N5" s="38" t="s">
        <v>76</v>
      </c>
      <c r="O5" s="38" t="s">
        <v>78</v>
      </c>
      <c r="P5" s="43" t="s">
        <v>80</v>
      </c>
      <c r="Q5" s="38" t="s">
        <v>44</v>
      </c>
      <c r="R5" s="44" t="s">
        <v>1</v>
      </c>
      <c r="S5" s="25" t="s">
        <v>47</v>
      </c>
      <c r="T5" s="43" t="s">
        <v>84</v>
      </c>
    </row>
    <row r="6" spans="1:21" s="5" customFormat="1" x14ac:dyDescent="0.2">
      <c r="A6" s="13" t="s">
        <v>2</v>
      </c>
      <c r="B6" s="14"/>
      <c r="C6" s="15">
        <v>9858304.4670852814</v>
      </c>
      <c r="D6" s="30">
        <v>1623.713</v>
      </c>
      <c r="E6" s="30">
        <v>1164.4000000000001</v>
      </c>
      <c r="F6" s="16">
        <f>E6/D6*100</f>
        <v>71.712180662469294</v>
      </c>
      <c r="G6" s="16">
        <v>20.5</v>
      </c>
      <c r="H6" s="16">
        <v>925.6</v>
      </c>
      <c r="I6" s="16"/>
      <c r="J6" s="15">
        <f>D52*(1-$D$50)+L6</f>
        <v>19808437.581778701</v>
      </c>
      <c r="K6" s="14"/>
      <c r="L6" s="30">
        <v>1351157.3817787035</v>
      </c>
      <c r="M6" s="30">
        <f t="shared" ref="M6:M26" si="0">L6/C6*100</f>
        <v>13.705778577745514</v>
      </c>
      <c r="N6" s="16">
        <f t="shared" ref="N6:N26" si="1">EXP(LN(C6)-LN(J6)*$D$51-LN(H6)*(1-$D$51))</f>
        <v>324.88486104200342</v>
      </c>
      <c r="O6" s="14"/>
      <c r="P6" s="15">
        <f t="shared" ref="P6:P26" si="2">N6*(J6^$D$51)*(H6^(1-$D$51))</f>
        <v>9858304.4670852777</v>
      </c>
      <c r="Q6" s="14"/>
      <c r="R6" s="51"/>
      <c r="S6" s="54"/>
      <c r="T6" s="55"/>
    </row>
    <row r="7" spans="1:21" s="5" customFormat="1" x14ac:dyDescent="0.2">
      <c r="A7" s="17" t="s">
        <v>3</v>
      </c>
      <c r="B7" s="12">
        <v>5394124</v>
      </c>
      <c r="C7" s="12">
        <v>10743000.918246131</v>
      </c>
      <c r="D7" s="31">
        <v>1611.402</v>
      </c>
      <c r="E7" s="31">
        <v>1134.7</v>
      </c>
      <c r="F7" s="9">
        <f t="shared" ref="F7:F26" si="3">E7/D7*100</f>
        <v>70.416941272258569</v>
      </c>
      <c r="G7" s="9">
        <v>15.4</v>
      </c>
      <c r="H7" s="9">
        <v>960.2</v>
      </c>
      <c r="I7" s="9">
        <f>(H7/H6-1)*100</f>
        <v>3.7381158167675066</v>
      </c>
      <c r="J7" s="12">
        <f t="shared" ref="J7:J26" si="4">J6*(1-$D$50)+L7</f>
        <v>20226303.164340295</v>
      </c>
      <c r="K7" s="9">
        <f t="shared" ref="K7:K47" si="5">(J7/J6-1)*100</f>
        <v>2.1095332776067899</v>
      </c>
      <c r="L7" s="31">
        <v>1408287.461650528</v>
      </c>
      <c r="M7" s="9">
        <f t="shared" si="0"/>
        <v>13.108883377815447</v>
      </c>
      <c r="N7" s="9">
        <f t="shared" si="1"/>
        <v>343.17822800868277</v>
      </c>
      <c r="O7" s="9">
        <f>(N7/N6-1)*100</f>
        <v>5.6307231146465186</v>
      </c>
      <c r="P7" s="12">
        <f t="shared" si="2"/>
        <v>10743000.918246141</v>
      </c>
      <c r="Q7" s="9">
        <f>(P7/P6-1)*100</f>
        <v>8.9741238375693477</v>
      </c>
      <c r="R7" s="52">
        <v>5.6962025316455751</v>
      </c>
      <c r="S7" s="56">
        <f t="shared" ref="S7:S26" si="6">B7</f>
        <v>5394124</v>
      </c>
      <c r="T7" s="57">
        <v>15.3</v>
      </c>
    </row>
    <row r="8" spans="1:21" s="5" customFormat="1" x14ac:dyDescent="0.2">
      <c r="A8" s="17" t="s">
        <v>4</v>
      </c>
      <c r="B8" s="12">
        <v>6021965</v>
      </c>
      <c r="C8" s="12">
        <v>11443636.002280639</v>
      </c>
      <c r="D8" s="31">
        <v>1601.5840000000001</v>
      </c>
      <c r="E8" s="31">
        <v>1117.8</v>
      </c>
      <c r="F8" s="9">
        <f t="shared" si="3"/>
        <v>69.793404529515783</v>
      </c>
      <c r="G8" s="9">
        <v>14.3</v>
      </c>
      <c r="H8" s="9">
        <v>957.4</v>
      </c>
      <c r="I8" s="9">
        <f t="shared" ref="I8:I47" si="7">(H8/H7-1)*100</f>
        <v>-0.29160591543428982</v>
      </c>
      <c r="J8" s="12">
        <f t="shared" si="4"/>
        <v>21223805.722889736</v>
      </c>
      <c r="K8" s="9">
        <f t="shared" si="5"/>
        <v>4.9317097170187507</v>
      </c>
      <c r="L8" s="31">
        <v>2008817.716766458</v>
      </c>
      <c r="M8" s="9">
        <f t="shared" si="0"/>
        <v>17.554016191760329</v>
      </c>
      <c r="N8" s="9">
        <f t="shared" si="1"/>
        <v>360.13486574885718</v>
      </c>
      <c r="O8" s="9">
        <f t="shared" ref="O8:O26" si="8">(N8/N7-1)*100</f>
        <v>4.9410587141750062</v>
      </c>
      <c r="P8" s="12">
        <f t="shared" si="2"/>
        <v>11443636.002280662</v>
      </c>
      <c r="Q8" s="9">
        <f t="shared" ref="Q8:Q26" si="9">(P8/P7-1)*100</f>
        <v>6.52178185002803</v>
      </c>
      <c r="R8" s="52">
        <v>4.7904191616766507</v>
      </c>
      <c r="S8" s="56">
        <f t="shared" si="6"/>
        <v>6021965</v>
      </c>
      <c r="T8" s="57">
        <f>(S8/S7-1)*100</f>
        <v>11.639350522902326</v>
      </c>
    </row>
    <row r="9" spans="1:21" s="5" customFormat="1" x14ac:dyDescent="0.2">
      <c r="A9" s="17" t="s">
        <v>5</v>
      </c>
      <c r="B9" s="12">
        <v>6272132</v>
      </c>
      <c r="C9" s="12">
        <v>11743338.627784388</v>
      </c>
      <c r="D9" s="31">
        <v>1599.59</v>
      </c>
      <c r="E9" s="31">
        <v>1097.9000000000001</v>
      </c>
      <c r="F9" s="9">
        <f t="shared" si="3"/>
        <v>68.636338061628294</v>
      </c>
      <c r="G9" s="9">
        <v>14.5</v>
      </c>
      <c r="H9" s="9">
        <v>939</v>
      </c>
      <c r="I9" s="9">
        <f t="shared" si="7"/>
        <v>-1.9218717359515303</v>
      </c>
      <c r="J9" s="12">
        <f t="shared" si="4"/>
        <v>22257831.181812376</v>
      </c>
      <c r="K9" s="9">
        <f t="shared" si="5"/>
        <v>4.8720077465063127</v>
      </c>
      <c r="L9" s="31">
        <v>2095215.7450671284</v>
      </c>
      <c r="M9" s="9">
        <f t="shared" si="0"/>
        <v>17.841738295018679</v>
      </c>
      <c r="N9" s="9">
        <f t="shared" si="1"/>
        <v>368.07807914499705</v>
      </c>
      <c r="O9" s="9">
        <f t="shared" si="8"/>
        <v>2.2056218799096028</v>
      </c>
      <c r="P9" s="12">
        <f t="shared" si="2"/>
        <v>11743338.627784414</v>
      </c>
      <c r="Q9" s="9">
        <f t="shared" si="9"/>
        <v>2.6189458092167772</v>
      </c>
      <c r="R9" s="52">
        <v>1.5238095238095251</v>
      </c>
      <c r="S9" s="56">
        <f t="shared" si="6"/>
        <v>6272132</v>
      </c>
      <c r="T9" s="57">
        <f t="shared" ref="T9:T26" si="10">(S9/S8-1)*100</f>
        <v>4.1542420123664048</v>
      </c>
    </row>
    <row r="10" spans="1:21" s="5" customFormat="1" x14ac:dyDescent="0.2">
      <c r="A10" s="17" t="s">
        <v>6</v>
      </c>
      <c r="B10" s="12">
        <v>6850286</v>
      </c>
      <c r="C10" s="12">
        <v>12378285.738341551</v>
      </c>
      <c r="D10" s="31">
        <v>1600.317</v>
      </c>
      <c r="E10" s="31">
        <v>1074.7</v>
      </c>
      <c r="F10" s="9">
        <f t="shared" si="3"/>
        <v>67.155444827493554</v>
      </c>
      <c r="G10" s="9">
        <v>14.6</v>
      </c>
      <c r="H10" s="9">
        <v>917.6</v>
      </c>
      <c r="I10" s="9">
        <f t="shared" si="7"/>
        <v>-2.2790202342917953</v>
      </c>
      <c r="J10" s="12">
        <f t="shared" si="4"/>
        <v>23715407.296411179</v>
      </c>
      <c r="K10" s="9">
        <f t="shared" si="5"/>
        <v>6.5485990197905686</v>
      </c>
      <c r="L10" s="31">
        <v>2570467.6736894217</v>
      </c>
      <c r="M10" s="9">
        <f t="shared" si="0"/>
        <v>20.765942296253812</v>
      </c>
      <c r="N10" s="9">
        <f t="shared" si="1"/>
        <v>385.19007181340788</v>
      </c>
      <c r="O10" s="9">
        <f t="shared" si="8"/>
        <v>4.6490116195346376</v>
      </c>
      <c r="P10" s="12">
        <f t="shared" si="2"/>
        <v>12378285.738341557</v>
      </c>
      <c r="Q10" s="9">
        <f t="shared" si="9"/>
        <v>5.406870487877069</v>
      </c>
      <c r="R10" s="52">
        <v>3.7523452157598531</v>
      </c>
      <c r="S10" s="56">
        <f t="shared" si="6"/>
        <v>6850286</v>
      </c>
      <c r="T10" s="57">
        <f t="shared" si="10"/>
        <v>9.2178225840910279</v>
      </c>
    </row>
    <row r="11" spans="1:21" s="5" customFormat="1" x14ac:dyDescent="0.2">
      <c r="A11" s="17" t="s">
        <v>7</v>
      </c>
      <c r="B11" s="12">
        <v>7460116</v>
      </c>
      <c r="C11" s="12">
        <v>13178084.765262948</v>
      </c>
      <c r="D11" s="31">
        <v>1589.528</v>
      </c>
      <c r="E11" s="31">
        <v>1060.4000000000001</v>
      </c>
      <c r="F11" s="9">
        <f t="shared" si="3"/>
        <v>66.711627602659405</v>
      </c>
      <c r="G11" s="9">
        <v>14</v>
      </c>
      <c r="H11" s="9">
        <v>912.4</v>
      </c>
      <c r="I11" s="9">
        <f t="shared" si="7"/>
        <v>-0.56669572798605516</v>
      </c>
      <c r="J11" s="12">
        <f t="shared" si="4"/>
        <v>25602489.798088789</v>
      </c>
      <c r="K11" s="9">
        <f t="shared" si="5"/>
        <v>7.9572004734794533</v>
      </c>
      <c r="L11" s="31">
        <v>3072852.8664981704</v>
      </c>
      <c r="M11" s="9">
        <f t="shared" si="0"/>
        <v>23.317901813760692</v>
      </c>
      <c r="N11" s="9">
        <f t="shared" si="1"/>
        <v>400.7126901685549</v>
      </c>
      <c r="O11" s="9">
        <f t="shared" si="8"/>
        <v>4.0298594099451357</v>
      </c>
      <c r="P11" s="12">
        <f t="shared" si="2"/>
        <v>13178084.765262965</v>
      </c>
      <c r="Q11" s="9">
        <f t="shared" si="9"/>
        <v>6.4613068709832966</v>
      </c>
      <c r="R11" s="52">
        <v>2.1699819168173415</v>
      </c>
      <c r="S11" s="56">
        <f t="shared" si="6"/>
        <v>7460116</v>
      </c>
      <c r="T11" s="57">
        <f t="shared" si="10"/>
        <v>8.9022560517911131</v>
      </c>
    </row>
    <row r="12" spans="1:21" s="5" customFormat="1" x14ac:dyDescent="0.2">
      <c r="A12" s="17" t="s">
        <v>8</v>
      </c>
      <c r="B12" s="12">
        <v>8397050</v>
      </c>
      <c r="C12" s="12">
        <v>14114129.481287971</v>
      </c>
      <c r="D12" s="31">
        <v>1575.125</v>
      </c>
      <c r="E12" s="31">
        <v>1064.4000000000001</v>
      </c>
      <c r="F12" s="9">
        <f t="shared" si="3"/>
        <v>67.575589238949291</v>
      </c>
      <c r="G12" s="9">
        <v>12.6</v>
      </c>
      <c r="H12" s="9">
        <v>930.4</v>
      </c>
      <c r="I12" s="9">
        <f t="shared" si="7"/>
        <v>1.9728189390618045</v>
      </c>
      <c r="J12" s="12">
        <f t="shared" si="4"/>
        <v>27290648.052712921</v>
      </c>
      <c r="K12" s="9">
        <f t="shared" si="5"/>
        <v>6.5937268911641311</v>
      </c>
      <c r="L12" s="31">
        <v>2968282.744528573</v>
      </c>
      <c r="M12" s="9">
        <f t="shared" si="0"/>
        <v>21.030576122061376</v>
      </c>
      <c r="N12" s="9">
        <f t="shared" si="1"/>
        <v>414.39446323044444</v>
      </c>
      <c r="O12" s="9">
        <f t="shared" si="8"/>
        <v>3.4143598137943876</v>
      </c>
      <c r="P12" s="12">
        <f t="shared" si="2"/>
        <v>14114129.481287973</v>
      </c>
      <c r="Q12" s="9">
        <f t="shared" si="9"/>
        <v>7.1030406367729171</v>
      </c>
      <c r="R12" s="52">
        <v>5.1327433628318628</v>
      </c>
      <c r="S12" s="56">
        <f t="shared" si="6"/>
        <v>8397050</v>
      </c>
      <c r="T12" s="57">
        <f t="shared" si="10"/>
        <v>12.559241706161139</v>
      </c>
      <c r="U12" s="70"/>
    </row>
    <row r="13" spans="1:21" s="5" customFormat="1" x14ac:dyDescent="0.2">
      <c r="A13" s="17" t="s">
        <v>9</v>
      </c>
      <c r="B13" s="12">
        <v>9552651</v>
      </c>
      <c r="C13" s="12">
        <v>15304047.556035498</v>
      </c>
      <c r="D13" s="31">
        <v>1565.88</v>
      </c>
      <c r="E13" s="31">
        <v>1063.4000000000001</v>
      </c>
      <c r="F13" s="9">
        <f t="shared" si="3"/>
        <v>67.91069558331418</v>
      </c>
      <c r="G13" s="9">
        <v>11.8</v>
      </c>
      <c r="H13" s="9">
        <v>937.9</v>
      </c>
      <c r="I13" s="9">
        <f t="shared" si="7"/>
        <v>0.80610490111778788</v>
      </c>
      <c r="J13" s="12">
        <f t="shared" si="4"/>
        <v>29198414.710886072</v>
      </c>
      <c r="K13" s="9">
        <f t="shared" si="5"/>
        <v>6.9905509553610745</v>
      </c>
      <c r="L13" s="31">
        <v>3272299.0608088016</v>
      </c>
      <c r="M13" s="9">
        <f t="shared" si="0"/>
        <v>21.381919056558971</v>
      </c>
      <c r="N13" s="9">
        <f t="shared" si="1"/>
        <v>436.54479339373091</v>
      </c>
      <c r="O13" s="9">
        <f t="shared" si="8"/>
        <v>5.3452283099083564</v>
      </c>
      <c r="P13" s="12">
        <f t="shared" si="2"/>
        <v>15304047.556035485</v>
      </c>
      <c r="Q13" s="9">
        <f t="shared" si="9"/>
        <v>8.4306869674467997</v>
      </c>
      <c r="R13" s="52">
        <v>4.8821548821548868</v>
      </c>
      <c r="S13" s="56">
        <f t="shared" si="6"/>
        <v>9552651</v>
      </c>
      <c r="T13" s="57">
        <f t="shared" si="10"/>
        <v>13.76198784096796</v>
      </c>
    </row>
    <row r="14" spans="1:21" s="5" customFormat="1" x14ac:dyDescent="0.2">
      <c r="A14" s="17" t="s">
        <v>10</v>
      </c>
      <c r="B14" s="12">
        <v>11048732</v>
      </c>
      <c r="C14" s="12">
        <v>16579724.091402922</v>
      </c>
      <c r="D14" s="31">
        <v>1554.1279999999999</v>
      </c>
      <c r="E14" s="31">
        <v>1062.5</v>
      </c>
      <c r="F14" s="9">
        <f t="shared" si="3"/>
        <v>68.366312169911353</v>
      </c>
      <c r="G14" s="9">
        <v>11.9</v>
      </c>
      <c r="H14" s="9">
        <v>935.6</v>
      </c>
      <c r="I14" s="9">
        <f t="shared" si="7"/>
        <v>-0.24522870242029704</v>
      </c>
      <c r="J14" s="12">
        <f t="shared" si="4"/>
        <v>31955030.248798884</v>
      </c>
      <c r="K14" s="9">
        <f t="shared" si="5"/>
        <v>9.4409767283874402</v>
      </c>
      <c r="L14" s="31">
        <v>4216536.2734571192</v>
      </c>
      <c r="M14" s="9">
        <f t="shared" si="0"/>
        <v>25.431884452428967</v>
      </c>
      <c r="N14" s="9">
        <f t="shared" si="1"/>
        <v>458.96538131151419</v>
      </c>
      <c r="O14" s="9">
        <f t="shared" si="8"/>
        <v>5.1359192131199105</v>
      </c>
      <c r="P14" s="12">
        <f t="shared" si="2"/>
        <v>16579724.091402931</v>
      </c>
      <c r="Q14" s="9">
        <f t="shared" si="9"/>
        <v>8.335549995493551</v>
      </c>
      <c r="R14" s="52">
        <v>6.741573033707871</v>
      </c>
      <c r="S14" s="56">
        <f t="shared" si="6"/>
        <v>11048732</v>
      </c>
      <c r="T14" s="57">
        <f t="shared" si="10"/>
        <v>15.661422153913085</v>
      </c>
    </row>
    <row r="15" spans="1:21" s="5" customFormat="1" x14ac:dyDescent="0.2">
      <c r="A15" s="17" t="s">
        <v>11</v>
      </c>
      <c r="B15" s="12">
        <v>13597232</v>
      </c>
      <c r="C15" s="12">
        <v>18353263.386881888</v>
      </c>
      <c r="D15" s="31">
        <v>1538.6279999999999</v>
      </c>
      <c r="E15" s="31">
        <v>1048.9000000000001</v>
      </c>
      <c r="F15" s="9">
        <f t="shared" si="3"/>
        <v>68.171123884395712</v>
      </c>
      <c r="G15" s="9">
        <v>10.199999999999999</v>
      </c>
      <c r="H15" s="9">
        <v>942.4</v>
      </c>
      <c r="I15" s="9">
        <f t="shared" si="7"/>
        <v>0.72680632749038132</v>
      </c>
      <c r="J15" s="12">
        <f t="shared" si="4"/>
        <v>35431894.55038923</v>
      </c>
      <c r="K15" s="9">
        <f t="shared" si="5"/>
        <v>10.88049134837239</v>
      </c>
      <c r="L15" s="31">
        <v>5074615.8140302896</v>
      </c>
      <c r="M15" s="9">
        <f t="shared" si="0"/>
        <v>27.649664841934346</v>
      </c>
      <c r="N15" s="9">
        <f t="shared" si="1"/>
        <v>487.72198837053571</v>
      </c>
      <c r="O15" s="9">
        <f t="shared" si="8"/>
        <v>6.2655285627094992</v>
      </c>
      <c r="P15" s="12">
        <f t="shared" si="2"/>
        <v>18353263.386881907</v>
      </c>
      <c r="Q15" s="9">
        <f t="shared" si="9"/>
        <v>10.697037451899494</v>
      </c>
      <c r="R15" s="52">
        <v>11.278195488721797</v>
      </c>
      <c r="S15" s="56">
        <f t="shared" si="6"/>
        <v>13597232</v>
      </c>
      <c r="T15" s="57">
        <f t="shared" si="10"/>
        <v>23.065995265339033</v>
      </c>
    </row>
    <row r="16" spans="1:21" s="5" customFormat="1" x14ac:dyDescent="0.2">
      <c r="A16" s="17" t="s">
        <v>12</v>
      </c>
      <c r="B16" s="12">
        <v>17101855</v>
      </c>
      <c r="C16" s="12">
        <v>20535353.177608758</v>
      </c>
      <c r="D16" s="31">
        <v>1525.5519999999999</v>
      </c>
      <c r="E16" s="31">
        <v>1068.5999999999999</v>
      </c>
      <c r="F16" s="9">
        <f t="shared" si="3"/>
        <v>70.046776511059605</v>
      </c>
      <c r="G16" s="9">
        <v>7.2</v>
      </c>
      <c r="H16" s="9">
        <v>991.6</v>
      </c>
      <c r="I16" s="9">
        <f t="shared" si="7"/>
        <v>5.2207130730050899</v>
      </c>
      <c r="J16" s="12">
        <f t="shared" si="4"/>
        <v>39503591.942338444</v>
      </c>
      <c r="K16" s="9">
        <f t="shared" si="5"/>
        <v>11.491616363213875</v>
      </c>
      <c r="L16" s="31">
        <v>5843292.1194686759</v>
      </c>
      <c r="M16" s="9">
        <f t="shared" si="0"/>
        <v>28.454792420322516</v>
      </c>
      <c r="N16" s="9">
        <f t="shared" si="1"/>
        <v>508.23039467446824</v>
      </c>
      <c r="O16" s="9">
        <f t="shared" si="8"/>
        <v>4.2049378114877412</v>
      </c>
      <c r="P16" s="12">
        <f t="shared" si="2"/>
        <v>20535353.177608736</v>
      </c>
      <c r="Q16" s="9">
        <f t="shared" si="9"/>
        <v>11.889383074437276</v>
      </c>
      <c r="R16" s="52">
        <v>12.43243243243243</v>
      </c>
      <c r="S16" s="56">
        <f t="shared" si="6"/>
        <v>17101855</v>
      </c>
      <c r="T16" s="57">
        <f t="shared" si="10"/>
        <v>25.774532640172644</v>
      </c>
    </row>
    <row r="17" spans="1:20" s="5" customFormat="1" x14ac:dyDescent="0.2">
      <c r="A17" s="17" t="s">
        <v>13</v>
      </c>
      <c r="B17" s="12">
        <v>22592013</v>
      </c>
      <c r="C17" s="12">
        <v>22578497.772516593</v>
      </c>
      <c r="D17" s="31">
        <v>1510.81</v>
      </c>
      <c r="E17" s="31">
        <v>1082.5999999999999</v>
      </c>
      <c r="F17" s="9">
        <f t="shared" si="3"/>
        <v>71.656925755058538</v>
      </c>
      <c r="G17" s="9">
        <v>6.2</v>
      </c>
      <c r="H17" s="9">
        <v>1015.6</v>
      </c>
      <c r="I17" s="9">
        <f t="shared" si="7"/>
        <v>2.4203307785397365</v>
      </c>
      <c r="J17" s="12">
        <f t="shared" si="4"/>
        <v>44684516.70365718</v>
      </c>
      <c r="K17" s="9">
        <f t="shared" si="5"/>
        <v>13.115072596135292</v>
      </c>
      <c r="L17" s="31">
        <v>7156104.3584356578</v>
      </c>
      <c r="M17" s="9">
        <f t="shared" si="0"/>
        <v>31.694333389825164</v>
      </c>
      <c r="N17" s="9">
        <f t="shared" si="1"/>
        <v>526.95110638329209</v>
      </c>
      <c r="O17" s="9">
        <f t="shared" si="8"/>
        <v>3.683508878058106</v>
      </c>
      <c r="P17" s="12">
        <f t="shared" si="2"/>
        <v>22578497.772516582</v>
      </c>
      <c r="Q17" s="9">
        <f t="shared" si="9"/>
        <v>9.9494008076551843</v>
      </c>
      <c r="R17" s="52">
        <v>20.148642251958421</v>
      </c>
      <c r="S17" s="56">
        <f t="shared" si="6"/>
        <v>22592013</v>
      </c>
      <c r="T17" s="57">
        <f t="shared" si="10"/>
        <v>32.102704648121502</v>
      </c>
    </row>
    <row r="18" spans="1:20" s="5" customFormat="1" x14ac:dyDescent="0.2">
      <c r="A18" s="17" t="s">
        <v>14</v>
      </c>
      <c r="B18" s="12">
        <v>24351235</v>
      </c>
      <c r="C18" s="12">
        <v>21763659.453126837</v>
      </c>
      <c r="D18" s="31">
        <v>1499.0609999999999</v>
      </c>
      <c r="E18" s="31">
        <v>1096.9000000000001</v>
      </c>
      <c r="F18" s="9">
        <f t="shared" si="3"/>
        <v>73.172472634535907</v>
      </c>
      <c r="G18" s="9">
        <v>8</v>
      </c>
      <c r="H18" s="9">
        <v>1008.8</v>
      </c>
      <c r="I18" s="9">
        <f t="shared" si="7"/>
        <v>-0.66955494289090423</v>
      </c>
      <c r="J18" s="12">
        <f t="shared" si="4"/>
        <v>48952888.640194677</v>
      </c>
      <c r="K18" s="9">
        <f t="shared" si="5"/>
        <v>9.552239235001414</v>
      </c>
      <c r="L18" s="31">
        <v>6502597.7717203591</v>
      </c>
      <c r="M18" s="9">
        <f t="shared" si="0"/>
        <v>29.878237093928224</v>
      </c>
      <c r="N18" s="9">
        <f t="shared" si="1"/>
        <v>494.12429811083712</v>
      </c>
      <c r="O18" s="9">
        <f t="shared" si="8"/>
        <v>-6.2295738399261502</v>
      </c>
      <c r="P18" s="12">
        <f t="shared" si="2"/>
        <v>21763659.453126837</v>
      </c>
      <c r="Q18" s="9">
        <f t="shared" si="9"/>
        <v>-3.6089129028840761</v>
      </c>
      <c r="R18" s="52">
        <v>11.822509585757814</v>
      </c>
      <c r="S18" s="56">
        <f t="shared" si="6"/>
        <v>24351235</v>
      </c>
      <c r="T18" s="57">
        <f t="shared" si="10"/>
        <v>7.7869200942828787</v>
      </c>
    </row>
    <row r="19" spans="1:20" s="5" customFormat="1" x14ac:dyDescent="0.2">
      <c r="A19" s="17" t="s">
        <v>15</v>
      </c>
      <c r="B19" s="12">
        <v>18826593</v>
      </c>
      <c r="C19" s="12">
        <v>18644439.049855709</v>
      </c>
      <c r="D19" s="31">
        <v>1472.78</v>
      </c>
      <c r="E19" s="31">
        <v>1068.7</v>
      </c>
      <c r="F19" s="9">
        <f t="shared" si="3"/>
        <v>72.563451431985769</v>
      </c>
      <c r="G19" s="9">
        <v>18</v>
      </c>
      <c r="H19" s="9">
        <v>876.8</v>
      </c>
      <c r="I19" s="9">
        <f t="shared" si="7"/>
        <v>-13.084853291038856</v>
      </c>
      <c r="J19" s="12">
        <f t="shared" si="4"/>
        <v>50840498.51914084</v>
      </c>
      <c r="K19" s="9">
        <f t="shared" si="5"/>
        <v>3.8559724081252078</v>
      </c>
      <c r="L19" s="31">
        <v>4335254.310955896</v>
      </c>
      <c r="M19" s="9">
        <f t="shared" si="0"/>
        <v>23.252264653086719</v>
      </c>
      <c r="N19" s="9">
        <f t="shared" si="1"/>
        <v>457.60476650971657</v>
      </c>
      <c r="O19" s="9">
        <f t="shared" si="8"/>
        <v>-7.390758102919448</v>
      </c>
      <c r="P19" s="12">
        <f t="shared" si="2"/>
        <v>18644439.049855731</v>
      </c>
      <c r="Q19" s="9">
        <f t="shared" si="9"/>
        <v>-14.332242286684737</v>
      </c>
      <c r="R19" s="52">
        <v>-9.7528848534565782</v>
      </c>
      <c r="S19" s="56">
        <f t="shared" si="6"/>
        <v>18826593</v>
      </c>
      <c r="T19" s="57">
        <f t="shared" si="10"/>
        <v>-22.687317501555881</v>
      </c>
    </row>
    <row r="20" spans="1:20" s="5" customFormat="1" x14ac:dyDescent="0.2">
      <c r="A20" s="17" t="s">
        <v>16</v>
      </c>
      <c r="B20" s="12">
        <v>17937881</v>
      </c>
      <c r="C20" s="12">
        <v>17937881</v>
      </c>
      <c r="D20" s="31">
        <v>1436.0329999999999</v>
      </c>
      <c r="E20" s="31">
        <v>1033.5999999999999</v>
      </c>
      <c r="F20" s="9">
        <f t="shared" si="3"/>
        <v>71.976061831448163</v>
      </c>
      <c r="G20" s="9">
        <v>19.8</v>
      </c>
      <c r="H20" s="9">
        <v>828.8</v>
      </c>
      <c r="I20" s="9">
        <f t="shared" si="7"/>
        <v>-5.4744525547445244</v>
      </c>
      <c r="J20" s="12">
        <f t="shared" si="4"/>
        <v>51776767.593183793</v>
      </c>
      <c r="K20" s="9">
        <f t="shared" si="5"/>
        <v>1.8415812222817962</v>
      </c>
      <c r="L20" s="31">
        <v>3478294</v>
      </c>
      <c r="M20" s="9">
        <f t="shared" si="0"/>
        <v>19.390774194566237</v>
      </c>
      <c r="N20" s="9">
        <f t="shared" si="1"/>
        <v>453.76561064022695</v>
      </c>
      <c r="O20" s="9">
        <f t="shared" si="8"/>
        <v>-0.83896763112236705</v>
      </c>
      <c r="P20" s="12">
        <f t="shared" si="2"/>
        <v>17937881.000000015</v>
      </c>
      <c r="Q20" s="9">
        <f t="shared" si="9"/>
        <v>-3.7896449872606097</v>
      </c>
      <c r="R20" s="52">
        <v>-0.96752508366891732</v>
      </c>
      <c r="S20" s="56">
        <f t="shared" si="6"/>
        <v>17937881</v>
      </c>
      <c r="T20" s="57">
        <f t="shared" si="10"/>
        <v>-4.7205142215588358</v>
      </c>
    </row>
    <row r="21" spans="1:20" s="5" customFormat="1" x14ac:dyDescent="0.2">
      <c r="A21" s="17" t="s">
        <v>17</v>
      </c>
      <c r="B21" s="12">
        <v>20302761</v>
      </c>
      <c r="C21" s="12">
        <v>19082586</v>
      </c>
      <c r="D21" s="31">
        <v>1398.922</v>
      </c>
      <c r="E21" s="31">
        <v>1006.7</v>
      </c>
      <c r="F21" s="9">
        <f t="shared" si="3"/>
        <v>71.962554023741149</v>
      </c>
      <c r="G21" s="9">
        <v>16.5</v>
      </c>
      <c r="H21" s="9">
        <v>840.6</v>
      </c>
      <c r="I21" s="9">
        <f t="shared" si="7"/>
        <v>1.4237451737451723</v>
      </c>
      <c r="J21" s="12">
        <f t="shared" si="4"/>
        <v>53502172.213524602</v>
      </c>
      <c r="K21" s="9">
        <f t="shared" si="5"/>
        <v>3.3323915349399824</v>
      </c>
      <c r="L21" s="31">
        <v>4314243</v>
      </c>
      <c r="M21" s="9">
        <f t="shared" si="0"/>
        <v>22.608272275046996</v>
      </c>
      <c r="N21" s="9">
        <f t="shared" si="1"/>
        <v>472.85080462662648</v>
      </c>
      <c r="O21" s="9">
        <f t="shared" si="8"/>
        <v>4.2059586577025687</v>
      </c>
      <c r="P21" s="12">
        <f t="shared" si="2"/>
        <v>19082585.999999993</v>
      </c>
      <c r="Q21" s="9">
        <f t="shared" si="9"/>
        <v>6.3814951163962741</v>
      </c>
      <c r="R21" s="52">
        <v>6.3941802020868579</v>
      </c>
      <c r="S21" s="56">
        <f t="shared" si="6"/>
        <v>20302761</v>
      </c>
      <c r="T21" s="57">
        <f t="shared" si="10"/>
        <v>13.183719972275432</v>
      </c>
    </row>
    <row r="22" spans="1:20" s="5" customFormat="1" x14ac:dyDescent="0.2">
      <c r="A22" s="17" t="s">
        <v>18</v>
      </c>
      <c r="B22" s="12">
        <v>21885613</v>
      </c>
      <c r="C22" s="12">
        <v>19846894.682901371</v>
      </c>
      <c r="D22" s="31">
        <v>1373.105</v>
      </c>
      <c r="E22" s="31">
        <v>1006.2</v>
      </c>
      <c r="F22" s="9">
        <f t="shared" si="3"/>
        <v>73.27917384322393</v>
      </c>
      <c r="G22" s="9">
        <v>15.3</v>
      </c>
      <c r="H22" s="9">
        <v>851.8</v>
      </c>
      <c r="I22" s="9">
        <f t="shared" si="7"/>
        <v>1.3323816321674897</v>
      </c>
      <c r="J22" s="12">
        <f t="shared" si="4"/>
        <v>55761703.32486254</v>
      </c>
      <c r="K22" s="9">
        <f t="shared" si="5"/>
        <v>4.2232511650559745</v>
      </c>
      <c r="L22" s="31">
        <v>4934639.7220141683</v>
      </c>
      <c r="M22" s="9">
        <f t="shared" si="0"/>
        <v>24.863535585068085</v>
      </c>
      <c r="N22" s="9">
        <f t="shared" si="1"/>
        <v>480.56871062165004</v>
      </c>
      <c r="O22" s="9">
        <f t="shared" si="8"/>
        <v>1.6322074361526662</v>
      </c>
      <c r="P22" s="12">
        <f t="shared" si="2"/>
        <v>19846894.682901375</v>
      </c>
      <c r="Q22" s="9">
        <f t="shared" si="9"/>
        <v>4.0052678546889986</v>
      </c>
      <c r="R22" s="52">
        <v>3.6449792033680524</v>
      </c>
      <c r="S22" s="56">
        <f t="shared" si="6"/>
        <v>21885613</v>
      </c>
      <c r="T22" s="57">
        <f t="shared" si="10"/>
        <v>7.7962401271433057</v>
      </c>
    </row>
    <row r="23" spans="1:20" s="5" customFormat="1" x14ac:dyDescent="0.2">
      <c r="A23" s="17" t="s">
        <v>19</v>
      </c>
      <c r="B23" s="12">
        <v>22786508</v>
      </c>
      <c r="C23" s="12">
        <v>20368183.662905999</v>
      </c>
      <c r="D23" s="31">
        <v>1351.7249999999999</v>
      </c>
      <c r="E23" s="31">
        <v>985.9</v>
      </c>
      <c r="F23" s="9">
        <f t="shared" si="3"/>
        <v>72.936433076254417</v>
      </c>
      <c r="G23" s="9">
        <v>12.1</v>
      </c>
      <c r="H23" s="9">
        <v>866.5</v>
      </c>
      <c r="I23" s="9">
        <f t="shared" si="7"/>
        <v>1.7257572200046978</v>
      </c>
      <c r="J23" s="12">
        <f t="shared" si="4"/>
        <v>57610622.133417174</v>
      </c>
      <c r="K23" s="9">
        <f t="shared" si="5"/>
        <v>3.3157502341401024</v>
      </c>
      <c r="L23" s="31">
        <v>4637003.9747977629</v>
      </c>
      <c r="M23" s="9">
        <f t="shared" si="0"/>
        <v>22.765917921501035</v>
      </c>
      <c r="N23" s="9">
        <f t="shared" si="1"/>
        <v>482.19958917674023</v>
      </c>
      <c r="O23" s="9">
        <f t="shared" si="8"/>
        <v>0.33936428216072567</v>
      </c>
      <c r="P23" s="12">
        <f t="shared" si="2"/>
        <v>20368183.66290601</v>
      </c>
      <c r="Q23" s="9">
        <f t="shared" si="9"/>
        <v>2.6265518527376353</v>
      </c>
      <c r="R23" s="52">
        <v>1.4516890048284097</v>
      </c>
      <c r="S23" s="56">
        <f t="shared" si="6"/>
        <v>22786508</v>
      </c>
      <c r="T23" s="57">
        <f t="shared" si="10"/>
        <v>4.1163800164062181</v>
      </c>
    </row>
    <row r="24" spans="1:20" s="5" customFormat="1" ht="12" customHeight="1" x14ac:dyDescent="0.2">
      <c r="A24" s="17" t="s">
        <v>20</v>
      </c>
      <c r="B24" s="12">
        <v>23631154</v>
      </c>
      <c r="C24" s="12">
        <v>20799972.200196795</v>
      </c>
      <c r="D24" s="31">
        <v>1325.4690000000001</v>
      </c>
      <c r="E24" s="31">
        <v>965.8</v>
      </c>
      <c r="F24" s="9">
        <f t="shared" si="3"/>
        <v>72.864774657121359</v>
      </c>
      <c r="G24" s="9">
        <v>11.1</v>
      </c>
      <c r="H24" s="9">
        <v>858.6</v>
      </c>
      <c r="I24" s="9">
        <f t="shared" si="7"/>
        <v>-0.91171379111367745</v>
      </c>
      <c r="J24" s="12">
        <f t="shared" si="4"/>
        <v>59369799.542074814</v>
      </c>
      <c r="K24" s="9">
        <f t="shared" si="5"/>
        <v>3.0535643315631189</v>
      </c>
      <c r="L24" s="31">
        <v>4639708.5153285079</v>
      </c>
      <c r="M24" s="9">
        <f t="shared" si="0"/>
        <v>22.306320752123941</v>
      </c>
      <c r="N24" s="9">
        <f t="shared" si="1"/>
        <v>490.17451288305006</v>
      </c>
      <c r="O24" s="9">
        <f t="shared" si="8"/>
        <v>1.6538636459490608</v>
      </c>
      <c r="P24" s="12">
        <f t="shared" si="2"/>
        <v>20799972.200196825</v>
      </c>
      <c r="Q24" s="9">
        <f t="shared" si="9"/>
        <v>2.1199167507369721</v>
      </c>
      <c r="R24" s="52">
        <v>1.5539205897314332</v>
      </c>
      <c r="S24" s="56">
        <f t="shared" si="6"/>
        <v>23631154</v>
      </c>
      <c r="T24" s="57">
        <f t="shared" si="10"/>
        <v>3.7067812233449793</v>
      </c>
    </row>
    <row r="25" spans="1:20" s="5" customFormat="1" x14ac:dyDescent="0.2">
      <c r="A25" s="17" t="s">
        <v>21</v>
      </c>
      <c r="B25" s="12">
        <v>24368269</v>
      </c>
      <c r="C25" s="12">
        <v>21364097.463939745</v>
      </c>
      <c r="D25" s="31">
        <v>1303.3</v>
      </c>
      <c r="E25" s="31">
        <v>965.2</v>
      </c>
      <c r="F25" s="9">
        <f t="shared" si="3"/>
        <v>74.058160055244386</v>
      </c>
      <c r="G25" s="9">
        <v>10.1</v>
      </c>
      <c r="H25" s="9">
        <v>867.9</v>
      </c>
      <c r="I25" s="9">
        <f t="shared" si="7"/>
        <v>1.0831586303284402</v>
      </c>
      <c r="J25" s="12">
        <f t="shared" si="4"/>
        <v>60955648.751040488</v>
      </c>
      <c r="K25" s="9">
        <f t="shared" si="5"/>
        <v>2.6711378869349156</v>
      </c>
      <c r="L25" s="31">
        <v>4554339.1860694177</v>
      </c>
      <c r="M25" s="9">
        <f t="shared" si="0"/>
        <v>21.317723314811886</v>
      </c>
      <c r="N25" s="9">
        <f t="shared" si="1"/>
        <v>495.36391598387007</v>
      </c>
      <c r="O25" s="9">
        <f t="shared" si="8"/>
        <v>1.0586848080487821</v>
      </c>
      <c r="P25" s="12">
        <f t="shared" si="2"/>
        <v>21364097.463939749</v>
      </c>
      <c r="Q25" s="9">
        <f t="shared" si="9"/>
        <v>2.7121443159312753</v>
      </c>
      <c r="R25" s="52">
        <v>0.39637257602814202</v>
      </c>
      <c r="S25" s="56">
        <f t="shared" si="6"/>
        <v>24368269</v>
      </c>
      <c r="T25" s="57">
        <f t="shared" si="10"/>
        <v>3.1192509684461411</v>
      </c>
    </row>
    <row r="26" spans="1:20" s="5" customFormat="1" ht="12" customHeight="1" x14ac:dyDescent="0.2">
      <c r="A26" s="19" t="s">
        <v>22</v>
      </c>
      <c r="B26" s="21">
        <v>25021334</v>
      </c>
      <c r="C26" s="21">
        <v>21780780.437452201</v>
      </c>
      <c r="D26" s="32">
        <v>1282.1120000000001</v>
      </c>
      <c r="E26" s="32">
        <v>957.1</v>
      </c>
      <c r="F26" s="22">
        <f t="shared" si="3"/>
        <v>74.650264563470273</v>
      </c>
      <c r="G26" s="22">
        <v>9.9</v>
      </c>
      <c r="H26" s="22">
        <v>862.3</v>
      </c>
      <c r="I26" s="22">
        <f t="shared" si="7"/>
        <v>-0.64523562622421649</v>
      </c>
      <c r="J26" s="21">
        <f t="shared" si="4"/>
        <v>61930770.72351855</v>
      </c>
      <c r="K26" s="22">
        <f t="shared" si="5"/>
        <v>1.5997237211939463</v>
      </c>
      <c r="L26" s="32">
        <v>4022904.4100300898</v>
      </c>
      <c r="M26" s="22">
        <f t="shared" si="0"/>
        <v>18.469973661332531</v>
      </c>
      <c r="N26" s="22">
        <f t="shared" si="1"/>
        <v>504.34557694117825</v>
      </c>
      <c r="O26" s="22">
        <f t="shared" si="8"/>
        <v>1.8131439669902383</v>
      </c>
      <c r="P26" s="21">
        <f t="shared" si="2"/>
        <v>21780780.437452193</v>
      </c>
      <c r="Q26" s="22">
        <f t="shared" si="9"/>
        <v>1.9503888437869099</v>
      </c>
      <c r="R26" s="53">
        <v>0.71565754033993301</v>
      </c>
      <c r="S26" s="58">
        <f t="shared" si="6"/>
        <v>25021334</v>
      </c>
      <c r="T26" s="59">
        <f t="shared" si="10"/>
        <v>2.6799810852383477</v>
      </c>
    </row>
    <row r="27" spans="1:20" s="2" customFormat="1" ht="12" customHeight="1" x14ac:dyDescent="0.2">
      <c r="A27" s="13" t="s">
        <v>23</v>
      </c>
      <c r="B27" s="14"/>
      <c r="C27" s="15"/>
      <c r="D27" s="33">
        <v>1261.7432979999999</v>
      </c>
      <c r="E27" s="30">
        <f>D27/100*F27</f>
        <v>943.6069170155763</v>
      </c>
      <c r="F27" s="16">
        <f t="shared" ref="F27:F45" si="11">F26+(F$47-F$26)/21</f>
        <v>74.785966250924076</v>
      </c>
      <c r="G27" s="27">
        <v>8.9498280768501566</v>
      </c>
      <c r="H27" s="16">
        <f>E27-(E27/100*G27)</f>
        <v>859.15572022141612</v>
      </c>
      <c r="I27" s="16">
        <f t="shared" si="7"/>
        <v>-0.36463873113578016</v>
      </c>
      <c r="J27" s="12">
        <f t="shared" ref="J27:J47" si="12">(P27/(N27*(H27^(1-$D$51))))^(1/$D$51)</f>
        <v>65596153.272034138</v>
      </c>
      <c r="K27" s="40">
        <f t="shared" si="5"/>
        <v>5.918515958535675</v>
      </c>
      <c r="L27" s="45">
        <f t="shared" ref="L27:L47" si="13">J27-(J26*(1-$D$50))</f>
        <v>6761921.0846915171</v>
      </c>
      <c r="M27" s="40">
        <f t="shared" ref="M27:M47" si="14">L27/P27*100</f>
        <v>29.939384300908934</v>
      </c>
      <c r="N27" s="16">
        <f t="shared" ref="N27:N47" si="15">N26*(1+(O27/100))</f>
        <v>513.77512909975246</v>
      </c>
      <c r="O27" s="40">
        <f t="shared" ref="O27:O45" si="16">O26+(O$47-O$26)/21</f>
        <v>1.8696609209430841</v>
      </c>
      <c r="P27" s="15">
        <f t="shared" ref="P27:P47" si="17">P26+(P26/100*Q27)</f>
        <v>22585371.217825048</v>
      </c>
      <c r="Q27" s="40">
        <v>3.6940401776850651</v>
      </c>
      <c r="R27" s="51">
        <v>2.8155623569656569</v>
      </c>
      <c r="S27" s="54">
        <f t="shared" ref="S27:S47" si="18">S26*(1+Q27/100)*(1+R27/100)</f>
        <v>26676147.582508665</v>
      </c>
      <c r="T27" s="60">
        <f>(S27/S26-1)*100</f>
        <v>6.6136105393447941</v>
      </c>
    </row>
    <row r="28" spans="1:20" s="2" customFormat="1" x14ac:dyDescent="0.2">
      <c r="A28" s="17" t="s">
        <v>24</v>
      </c>
      <c r="B28" s="10"/>
      <c r="C28" s="18"/>
      <c r="D28" s="34">
        <v>1243.4226969999997</v>
      </c>
      <c r="E28" s="34">
        <f t="shared" ref="E28:E47" si="19">D28/100*F28</f>
        <v>931.59302411676231</v>
      </c>
      <c r="F28" s="9">
        <f t="shared" si="11"/>
        <v>74.92166793837788</v>
      </c>
      <c r="G28" s="28">
        <v>8.1883386188873981</v>
      </c>
      <c r="H28" s="9">
        <f t="shared" ref="H28:H47" si="20">E28-(E28/100*G28)</f>
        <v>855.31103275214844</v>
      </c>
      <c r="I28" s="9">
        <f t="shared" si="7"/>
        <v>-0.44749599854574384</v>
      </c>
      <c r="J28" s="12">
        <f t="shared" si="12"/>
        <v>68952116.051425517</v>
      </c>
      <c r="K28" s="41">
        <f t="shared" si="5"/>
        <v>5.1160969233574605</v>
      </c>
      <c r="L28" s="46">
        <f t="shared" si="13"/>
        <v>6635770.4429930896</v>
      </c>
      <c r="M28" s="41">
        <f t="shared" si="14"/>
        <v>28.409280186431644</v>
      </c>
      <c r="N28" s="9">
        <f t="shared" si="15"/>
        <v>523.67135196318986</v>
      </c>
      <c r="O28" s="41">
        <f t="shared" si="16"/>
        <v>1.92617787489593</v>
      </c>
      <c r="P28" s="12">
        <f t="shared" si="17"/>
        <v>23357756.336826701</v>
      </c>
      <c r="Q28" s="41">
        <v>3.4198469068866366</v>
      </c>
      <c r="R28" s="52">
        <v>2.7943749963641835</v>
      </c>
      <c r="S28" s="56">
        <f t="shared" si="18"/>
        <v>28359355.207972921</v>
      </c>
      <c r="T28" s="57">
        <f t="shared" ref="T28:T47" si="21">(S28/S27-1)*100</f>
        <v>6.3097852501307949</v>
      </c>
    </row>
    <row r="29" spans="1:20" s="2" customFormat="1" x14ac:dyDescent="0.2">
      <c r="A29" s="17" t="s">
        <v>25</v>
      </c>
      <c r="B29" s="10"/>
      <c r="C29" s="12"/>
      <c r="D29" s="35">
        <v>1224.8781240000001</v>
      </c>
      <c r="E29" s="35">
        <f t="shared" si="19"/>
        <v>919.36130099663308</v>
      </c>
      <c r="F29" s="9">
        <f t="shared" si="11"/>
        <v>75.057369625831683</v>
      </c>
      <c r="G29" s="28">
        <v>7.7262418322537636</v>
      </c>
      <c r="H29" s="9">
        <f t="shared" si="20"/>
        <v>848.32922356947881</v>
      </c>
      <c r="I29" s="9">
        <f t="shared" si="7"/>
        <v>-0.81628891892159272</v>
      </c>
      <c r="J29" s="12">
        <f t="shared" si="12"/>
        <v>72448347.922308832</v>
      </c>
      <c r="K29" s="41">
        <f t="shared" si="5"/>
        <v>5.0705215025972139</v>
      </c>
      <c r="L29" s="46">
        <f t="shared" si="13"/>
        <v>6943837.6734545976</v>
      </c>
      <c r="M29" s="41">
        <f t="shared" si="14"/>
        <v>28.802979251829235</v>
      </c>
      <c r="N29" s="9">
        <f t="shared" si="15"/>
        <v>534.05415677872656</v>
      </c>
      <c r="O29" s="41">
        <f t="shared" si="16"/>
        <v>1.9826948288487758</v>
      </c>
      <c r="P29" s="12">
        <f t="shared" si="17"/>
        <v>24108053.5896772</v>
      </c>
      <c r="Q29" s="41">
        <v>3.2121974475243231</v>
      </c>
      <c r="R29" s="52">
        <v>2.4129551413567469</v>
      </c>
      <c r="S29" s="56">
        <f t="shared" si="18"/>
        <v>29976593.231222507</v>
      </c>
      <c r="T29" s="57">
        <f t="shared" si="21"/>
        <v>5.7026614723416413</v>
      </c>
    </row>
    <row r="30" spans="1:20" s="2" customFormat="1" x14ac:dyDescent="0.2">
      <c r="A30" s="17" t="s">
        <v>26</v>
      </c>
      <c r="B30" s="10"/>
      <c r="C30" s="12"/>
      <c r="D30" s="35">
        <v>1206.2625080000003</v>
      </c>
      <c r="E30" s="35">
        <f t="shared" si="19"/>
        <v>907.02582786586618</v>
      </c>
      <c r="F30" s="9">
        <f t="shared" si="11"/>
        <v>75.193071313285486</v>
      </c>
      <c r="G30" s="28">
        <v>7.1560055760997967</v>
      </c>
      <c r="H30" s="9">
        <f t="shared" si="20"/>
        <v>842.11900904711945</v>
      </c>
      <c r="I30" s="9">
        <f t="shared" si="7"/>
        <v>-0.73205240958562623</v>
      </c>
      <c r="J30" s="12">
        <f t="shared" si="12"/>
        <v>75861850.63804847</v>
      </c>
      <c r="K30" s="41">
        <f t="shared" si="5"/>
        <v>4.7116363776854797</v>
      </c>
      <c r="L30" s="46">
        <f t="shared" si="13"/>
        <v>7035920.1118550897</v>
      </c>
      <c r="M30" s="41">
        <f t="shared" si="14"/>
        <v>28.279227859862431</v>
      </c>
      <c r="N30" s="9">
        <f t="shared" si="15"/>
        <v>544.94465207030021</v>
      </c>
      <c r="O30" s="41">
        <f t="shared" si="16"/>
        <v>2.0392117828016216</v>
      </c>
      <c r="P30" s="12">
        <f t="shared" si="17"/>
        <v>24880170.514985614</v>
      </c>
      <c r="Q30" s="41">
        <v>3.2027343992591106</v>
      </c>
      <c r="R30" s="52">
        <v>2.3476468110771691</v>
      </c>
      <c r="S30" s="56">
        <f t="shared" si="18"/>
        <v>31662947.497734569</v>
      </c>
      <c r="T30" s="57">
        <f t="shared" si="21"/>
        <v>5.6255701023277593</v>
      </c>
    </row>
    <row r="31" spans="1:20" ht="12" customHeight="1" x14ac:dyDescent="0.2">
      <c r="A31" s="17" t="s">
        <v>27</v>
      </c>
      <c r="B31" s="10"/>
      <c r="C31" s="12"/>
      <c r="D31" s="35">
        <v>1187.2928840000002</v>
      </c>
      <c r="E31" s="35">
        <f t="shared" si="19"/>
        <v>894.37316144229101</v>
      </c>
      <c r="F31" s="9">
        <f t="shared" si="11"/>
        <v>75.32877300073929</v>
      </c>
      <c r="G31" s="9">
        <f t="shared" ref="G31:G39" si="22">G30+(G$40-G$30)/10</f>
        <v>7.1404050184898171</v>
      </c>
      <c r="H31" s="9">
        <f t="shared" si="20"/>
        <v>830.51129533863957</v>
      </c>
      <c r="I31" s="9">
        <f t="shared" si="7"/>
        <v>-1.3783935030292627</v>
      </c>
      <c r="J31" s="12">
        <f t="shared" si="12"/>
        <v>79386795.756363645</v>
      </c>
      <c r="K31" s="41">
        <f t="shared" si="5"/>
        <v>4.646531937552334</v>
      </c>
      <c r="L31" s="46">
        <f t="shared" si="13"/>
        <v>7318037.6502176076</v>
      </c>
      <c r="M31" s="41">
        <f t="shared" si="14"/>
        <v>28.611997105241588</v>
      </c>
      <c r="N31" s="9">
        <f t="shared" si="15"/>
        <v>556.36521374314418</v>
      </c>
      <c r="O31" s="41">
        <f t="shared" si="16"/>
        <v>2.0957287367544675</v>
      </c>
      <c r="P31" s="12">
        <f t="shared" si="17"/>
        <v>25576815.289405212</v>
      </c>
      <c r="Q31" s="41">
        <v>2.8</v>
      </c>
      <c r="R31" s="52">
        <f>R30+(R$35-R$30)/5</f>
        <v>2.3781174488617354</v>
      </c>
      <c r="S31" s="56">
        <f t="shared" si="18"/>
        <v>33323575.605158184</v>
      </c>
      <c r="T31" s="57">
        <f t="shared" si="21"/>
        <v>5.2447047374298617</v>
      </c>
    </row>
    <row r="32" spans="1:20" x14ac:dyDescent="0.2">
      <c r="A32" s="17" t="s">
        <v>28</v>
      </c>
      <c r="B32" s="10"/>
      <c r="C32" s="12"/>
      <c r="D32" s="35">
        <v>1168.0892010000002</v>
      </c>
      <c r="E32" s="35">
        <f t="shared" si="19"/>
        <v>881.4923794241621</v>
      </c>
      <c r="F32" s="9">
        <f t="shared" si="11"/>
        <v>75.464474688193093</v>
      </c>
      <c r="G32" s="9">
        <f t="shared" si="22"/>
        <v>7.1248044608798375</v>
      </c>
      <c r="H32" s="9">
        <f t="shared" si="20"/>
        <v>818.68777105263359</v>
      </c>
      <c r="I32" s="9">
        <f t="shared" si="7"/>
        <v>-1.4236440072961321</v>
      </c>
      <c r="J32" s="12">
        <f t="shared" si="12"/>
        <v>83014998.674553126</v>
      </c>
      <c r="K32" s="41">
        <f t="shared" si="5"/>
        <v>4.5702851256578692</v>
      </c>
      <c r="L32" s="46">
        <f t="shared" si="13"/>
        <v>7597542.7060076594</v>
      </c>
      <c r="M32" s="41">
        <f t="shared" si="14"/>
        <v>28.895723183351439</v>
      </c>
      <c r="N32" s="9">
        <f t="shared" si="15"/>
        <v>568.33956008052553</v>
      </c>
      <c r="O32" s="41">
        <f t="shared" si="16"/>
        <v>2.1522456907073133</v>
      </c>
      <c r="P32" s="12">
        <f t="shared" si="17"/>
        <v>26292966.117508557</v>
      </c>
      <c r="Q32" s="41">
        <v>2.8</v>
      </c>
      <c r="R32" s="52">
        <f t="shared" ref="R32:R34" si="23">R31+(R$35-R$30)/5</f>
        <v>2.4085880866463016</v>
      </c>
      <c r="S32" s="56">
        <f t="shared" si="18"/>
        <v>35081736.968990996</v>
      </c>
      <c r="T32" s="57">
        <f t="shared" si="21"/>
        <v>5.2760285530723872</v>
      </c>
    </row>
    <row r="33" spans="1:20" x14ac:dyDescent="0.2">
      <c r="A33" s="17" t="s">
        <v>29</v>
      </c>
      <c r="B33" s="10"/>
      <c r="C33" s="12"/>
      <c r="D33" s="35">
        <v>1150.583451</v>
      </c>
      <c r="E33" s="35">
        <f t="shared" si="19"/>
        <v>869.84311830500474</v>
      </c>
      <c r="F33" s="9">
        <f t="shared" si="11"/>
        <v>75.600176375646896</v>
      </c>
      <c r="G33" s="9">
        <f t="shared" si="22"/>
        <v>7.109203903269858</v>
      </c>
      <c r="H33" s="9">
        <f t="shared" si="20"/>
        <v>808.00419738614107</v>
      </c>
      <c r="I33" s="9">
        <f t="shared" si="7"/>
        <v>-1.30496314275661</v>
      </c>
      <c r="J33" s="12">
        <f t="shared" si="12"/>
        <v>85998651.308016777</v>
      </c>
      <c r="K33" s="41">
        <f t="shared" si="5"/>
        <v>3.5941127279427887</v>
      </c>
      <c r="L33" s="46">
        <f t="shared" si="13"/>
        <v>7134402.5671913177</v>
      </c>
      <c r="M33" s="41">
        <f t="shared" si="14"/>
        <v>26.446650061752159</v>
      </c>
      <c r="N33" s="9">
        <f t="shared" si="15"/>
        <v>580.89283197841007</v>
      </c>
      <c r="O33" s="41">
        <f t="shared" si="16"/>
        <v>2.2087626446601591</v>
      </c>
      <c r="P33" s="12">
        <f t="shared" si="17"/>
        <v>26976583.236563779</v>
      </c>
      <c r="Q33" s="41">
        <v>2.6</v>
      </c>
      <c r="R33" s="52">
        <f t="shared" si="23"/>
        <v>2.4390587244308679</v>
      </c>
      <c r="S33" s="56">
        <f t="shared" si="18"/>
        <v>36871773.564730652</v>
      </c>
      <c r="T33" s="57">
        <f t="shared" si="21"/>
        <v>5.1024742512660648</v>
      </c>
    </row>
    <row r="34" spans="1:20" x14ac:dyDescent="0.2">
      <c r="A34" s="17" t="s">
        <v>30</v>
      </c>
      <c r="B34" s="10"/>
      <c r="C34" s="12"/>
      <c r="D34" s="35">
        <v>1132.9116589999999</v>
      </c>
      <c r="E34" s="35">
        <f t="shared" si="19"/>
        <v>858.02059262289106</v>
      </c>
      <c r="F34" s="9">
        <f t="shared" si="11"/>
        <v>75.735878063100699</v>
      </c>
      <c r="G34" s="9">
        <f t="shared" si="22"/>
        <v>7.0936033456598784</v>
      </c>
      <c r="H34" s="9">
        <f t="shared" si="20"/>
        <v>797.15601515814296</v>
      </c>
      <c r="I34" s="9">
        <f t="shared" si="7"/>
        <v>-1.3425898359304966</v>
      </c>
      <c r="J34" s="12">
        <f t="shared" si="12"/>
        <v>89011951.478757858</v>
      </c>
      <c r="K34" s="41">
        <f t="shared" si="5"/>
        <v>3.5038923575074543</v>
      </c>
      <c r="L34" s="46">
        <f t="shared" si="13"/>
        <v>7313232.7361419201</v>
      </c>
      <c r="M34" s="41">
        <f t="shared" si="14"/>
        <v>26.422572079382899</v>
      </c>
      <c r="N34" s="9">
        <f t="shared" si="15"/>
        <v>594.05167879102225</v>
      </c>
      <c r="O34" s="41">
        <f t="shared" si="16"/>
        <v>2.265279598613005</v>
      </c>
      <c r="P34" s="12">
        <f t="shared" si="17"/>
        <v>27677974.400714438</v>
      </c>
      <c r="Q34" s="41">
        <v>2.6</v>
      </c>
      <c r="R34" s="52">
        <f t="shared" si="23"/>
        <v>2.4695293622154342</v>
      </c>
      <c r="S34" s="56">
        <f t="shared" si="18"/>
        <v>38764673.493102573</v>
      </c>
      <c r="T34" s="57">
        <f t="shared" si="21"/>
        <v>5.1337371256330311</v>
      </c>
    </row>
    <row r="35" spans="1:20" x14ac:dyDescent="0.2">
      <c r="A35" s="17" t="s">
        <v>31</v>
      </c>
      <c r="B35" s="10"/>
      <c r="C35" s="12"/>
      <c r="D35" s="35">
        <v>1113.3854079999999</v>
      </c>
      <c r="E35" s="35">
        <f t="shared" si="19"/>
        <v>844.74309776175653</v>
      </c>
      <c r="F35" s="9">
        <f t="shared" si="11"/>
        <v>75.871579750554503</v>
      </c>
      <c r="G35" s="9">
        <f t="shared" si="22"/>
        <v>7.0780027880498988</v>
      </c>
      <c r="H35" s="9">
        <f t="shared" si="20"/>
        <v>784.95215775032034</v>
      </c>
      <c r="I35" s="9">
        <f t="shared" si="7"/>
        <v>-1.5309245838660002</v>
      </c>
      <c r="J35" s="12">
        <f t="shared" si="12"/>
        <v>92292744.25790073</v>
      </c>
      <c r="K35" s="41">
        <f t="shared" si="5"/>
        <v>3.6857890706124108</v>
      </c>
      <c r="L35" s="46">
        <f t="shared" si="13"/>
        <v>7731390.3530807644</v>
      </c>
      <c r="M35" s="41">
        <f t="shared" si="14"/>
        <v>27.227545903551782</v>
      </c>
      <c r="N35" s="9">
        <f t="shared" si="15"/>
        <v>607.84435018965178</v>
      </c>
      <c r="O35" s="41">
        <f t="shared" si="16"/>
        <v>2.3217965525658508</v>
      </c>
      <c r="P35" s="12">
        <f t="shared" si="17"/>
        <v>28395472.660179112</v>
      </c>
      <c r="Q35" s="41">
        <f t="shared" ref="Q35:Q45" si="24">Q34+(Q$47-Q$34)/13</f>
        <v>2.5923076923076924</v>
      </c>
      <c r="R35" s="52">
        <v>2.5</v>
      </c>
      <c r="S35" s="56">
        <f t="shared" si="18"/>
        <v>40763812.433611281</v>
      </c>
      <c r="T35" s="57">
        <f t="shared" si="21"/>
        <v>5.1571153846153628</v>
      </c>
    </row>
    <row r="36" spans="1:20" x14ac:dyDescent="0.2">
      <c r="A36" s="17" t="s">
        <v>32</v>
      </c>
      <c r="B36" s="10"/>
      <c r="C36" s="12"/>
      <c r="D36" s="35">
        <v>1090.3257860000001</v>
      </c>
      <c r="E36" s="35">
        <f t="shared" si="19"/>
        <v>828.72698875619631</v>
      </c>
      <c r="F36" s="9">
        <f t="shared" si="11"/>
        <v>76.007281438008306</v>
      </c>
      <c r="G36" s="9">
        <f t="shared" si="22"/>
        <v>7.0624022304399192</v>
      </c>
      <c r="H36" s="9">
        <f t="shared" si="20"/>
        <v>770.19895541802111</v>
      </c>
      <c r="I36" s="9">
        <f t="shared" si="7"/>
        <v>-1.8795033794902882</v>
      </c>
      <c r="J36" s="12">
        <f t="shared" si="12"/>
        <v>96154319.69388105</v>
      </c>
      <c r="K36" s="41">
        <f t="shared" si="5"/>
        <v>4.1840509424983852</v>
      </c>
      <c r="L36" s="46">
        <f t="shared" si="13"/>
        <v>8476212.6488753557</v>
      </c>
      <c r="M36" s="41">
        <f t="shared" si="14"/>
        <v>29.098493624585487</v>
      </c>
      <c r="N36" s="9">
        <f t="shared" si="15"/>
        <v>622.30079446882303</v>
      </c>
      <c r="O36" s="41">
        <f t="shared" si="16"/>
        <v>2.3783135065186967</v>
      </c>
      <c r="P36" s="12">
        <f t="shared" si="17"/>
        <v>29129386.415088356</v>
      </c>
      <c r="Q36" s="41">
        <f t="shared" si="24"/>
        <v>2.5846153846153848</v>
      </c>
      <c r="R36" s="52">
        <f>R35</f>
        <v>2.5</v>
      </c>
      <c r="S36" s="56">
        <f t="shared" si="18"/>
        <v>42862835.206154309</v>
      </c>
      <c r="T36" s="57">
        <f t="shared" si="21"/>
        <v>5.1492307692307726</v>
      </c>
    </row>
    <row r="37" spans="1:20" x14ac:dyDescent="0.2">
      <c r="A37" s="17" t="s">
        <v>33</v>
      </c>
      <c r="B37" s="10"/>
      <c r="C37" s="12"/>
      <c r="D37" s="35">
        <v>1070.97028</v>
      </c>
      <c r="E37" s="35">
        <f t="shared" si="19"/>
        <v>815.46871957911435</v>
      </c>
      <c r="F37" s="9">
        <f t="shared" si="11"/>
        <v>76.142983125462109</v>
      </c>
      <c r="G37" s="9">
        <f t="shared" si="22"/>
        <v>7.0468016728299396</v>
      </c>
      <c r="H37" s="9">
        <f t="shared" si="20"/>
        <v>758.0042562064084</v>
      </c>
      <c r="I37" s="9">
        <f t="shared" si="7"/>
        <v>-1.5833180668226365</v>
      </c>
      <c r="J37" s="12">
        <f t="shared" si="12"/>
        <v>99440024.07150194</v>
      </c>
      <c r="K37" s="41">
        <f t="shared" si="5"/>
        <v>3.417115724058295</v>
      </c>
      <c r="L37" s="46">
        <f t="shared" si="13"/>
        <v>8093420.3623149544</v>
      </c>
      <c r="M37" s="41">
        <f t="shared" si="14"/>
        <v>27.086387878209212</v>
      </c>
      <c r="N37" s="9">
        <f t="shared" si="15"/>
        <v>637.45276376830634</v>
      </c>
      <c r="O37" s="41">
        <f t="shared" si="16"/>
        <v>2.4348304604715425</v>
      </c>
      <c r="P37" s="12">
        <f t="shared" si="17"/>
        <v>29880028.295784865</v>
      </c>
      <c r="Q37" s="41">
        <f t="shared" si="24"/>
        <v>2.5769230769230771</v>
      </c>
      <c r="R37" s="52">
        <f t="shared" ref="R37:R47" si="25">R36</f>
        <v>2.5</v>
      </c>
      <c r="S37" s="56">
        <f t="shared" si="18"/>
        <v>45066561.935455337</v>
      </c>
      <c r="T37" s="57">
        <f t="shared" si="21"/>
        <v>5.1413461538461602</v>
      </c>
    </row>
    <row r="38" spans="1:20" x14ac:dyDescent="0.2">
      <c r="A38" s="17" t="s">
        <v>34</v>
      </c>
      <c r="B38" s="10"/>
      <c r="C38" s="12"/>
      <c r="D38" s="35">
        <v>1051.611216</v>
      </c>
      <c r="E38" s="35">
        <f t="shared" si="19"/>
        <v>802.15520490991241</v>
      </c>
      <c r="F38" s="9">
        <f t="shared" si="11"/>
        <v>76.278684812915913</v>
      </c>
      <c r="G38" s="9">
        <f t="shared" si="22"/>
        <v>7.0312011152199601</v>
      </c>
      <c r="H38" s="9">
        <f t="shared" si="20"/>
        <v>745.75405919649165</v>
      </c>
      <c r="I38" s="9">
        <f t="shared" si="7"/>
        <v>-1.6161119030156157</v>
      </c>
      <c r="J38" s="12">
        <f t="shared" si="12"/>
        <v>102717622.10782649</v>
      </c>
      <c r="K38" s="41">
        <f t="shared" si="5"/>
        <v>3.2960551517644543</v>
      </c>
      <c r="L38" s="46">
        <f t="shared" si="13"/>
        <v>8249599.2398996502</v>
      </c>
      <c r="M38" s="41">
        <f t="shared" si="14"/>
        <v>26.917501655047683</v>
      </c>
      <c r="N38" s="9">
        <f t="shared" si="15"/>
        <v>653.33392671662477</v>
      </c>
      <c r="O38" s="41">
        <f t="shared" si="16"/>
        <v>2.4913474144243883</v>
      </c>
      <c r="P38" s="12">
        <f t="shared" si="17"/>
        <v>30647715.17661503</v>
      </c>
      <c r="Q38" s="41">
        <f t="shared" si="24"/>
        <v>2.5692307692307694</v>
      </c>
      <c r="R38" s="52">
        <f t="shared" si="25"/>
        <v>2.5</v>
      </c>
      <c r="S38" s="56">
        <f t="shared" si="18"/>
        <v>47380036.559118882</v>
      </c>
      <c r="T38" s="57">
        <f t="shared" si="21"/>
        <v>5.1334615384615256</v>
      </c>
    </row>
    <row r="39" spans="1:20" x14ac:dyDescent="0.2">
      <c r="A39" s="17" t="s">
        <v>35</v>
      </c>
      <c r="B39" s="10"/>
      <c r="C39" s="12"/>
      <c r="D39" s="35">
        <v>1035.867252</v>
      </c>
      <c r="E39" s="35">
        <f t="shared" si="19"/>
        <v>791.55160557403883</v>
      </c>
      <c r="F39" s="9">
        <f t="shared" si="11"/>
        <v>76.414386500369716</v>
      </c>
      <c r="G39" s="9">
        <f t="shared" si="22"/>
        <v>7.0156005576099805</v>
      </c>
      <c r="H39" s="9">
        <f t="shared" si="20"/>
        <v>736.01950671961583</v>
      </c>
      <c r="I39" s="9">
        <f t="shared" si="7"/>
        <v>-1.305330136233418</v>
      </c>
      <c r="J39" s="12">
        <f t="shared" si="12"/>
        <v>105295017.45549551</v>
      </c>
      <c r="K39" s="41">
        <f t="shared" si="5"/>
        <v>2.5092046474396001</v>
      </c>
      <c r="L39" s="46">
        <f t="shared" si="13"/>
        <v>7713276.4530603439</v>
      </c>
      <c r="M39" s="41">
        <f t="shared" si="14"/>
        <v>24.538966491329848</v>
      </c>
      <c r="N39" s="9">
        <f t="shared" si="15"/>
        <v>669.97998904195754</v>
      </c>
      <c r="O39" s="41">
        <f t="shared" si="16"/>
        <v>2.5478643683772342</v>
      </c>
      <c r="P39" s="12">
        <f t="shared" si="17"/>
        <v>31432768.188446783</v>
      </c>
      <c r="Q39" s="41">
        <f t="shared" si="24"/>
        <v>2.5615384615384618</v>
      </c>
      <c r="R39" s="52">
        <f t="shared" si="25"/>
        <v>2.5</v>
      </c>
      <c r="S39" s="56">
        <f t="shared" si="18"/>
        <v>49808536.779138483</v>
      </c>
      <c r="T39" s="57">
        <f t="shared" si="21"/>
        <v>5.1255769230769133</v>
      </c>
    </row>
    <row r="40" spans="1:20" x14ac:dyDescent="0.2">
      <c r="A40" s="17" t="s">
        <v>36</v>
      </c>
      <c r="B40" s="10"/>
      <c r="C40" s="12"/>
      <c r="D40" s="35">
        <v>1020.2165999999999</v>
      </c>
      <c r="E40" s="35">
        <f t="shared" si="19"/>
        <v>780.97670700681454</v>
      </c>
      <c r="F40" s="9">
        <f t="shared" si="11"/>
        <v>76.550088187823519</v>
      </c>
      <c r="G40" s="9">
        <v>7</v>
      </c>
      <c r="H40" s="9">
        <f t="shared" si="20"/>
        <v>726.30833751633747</v>
      </c>
      <c r="I40" s="9">
        <f t="shared" si="7"/>
        <v>-1.3194173679662802</v>
      </c>
      <c r="J40" s="12">
        <f t="shared" si="12"/>
        <v>107772776.98772146</v>
      </c>
      <c r="K40" s="41">
        <f t="shared" si="5"/>
        <v>2.3531593346980628</v>
      </c>
      <c r="L40" s="46">
        <f t="shared" si="13"/>
        <v>7742510.4050007313</v>
      </c>
      <c r="M40" s="41">
        <f t="shared" si="14"/>
        <v>24.018573769497479</v>
      </c>
      <c r="N40" s="9">
        <f t="shared" si="15"/>
        <v>687.4288227399154</v>
      </c>
      <c r="O40" s="41">
        <f t="shared" si="16"/>
        <v>2.60438132233008</v>
      </c>
      <c r="P40" s="12">
        <f t="shared" si="17"/>
        <v>32235512.729874808</v>
      </c>
      <c r="Q40" s="41">
        <f t="shared" si="24"/>
        <v>2.5538461538461541</v>
      </c>
      <c r="R40" s="52">
        <f t="shared" si="25"/>
        <v>2.5</v>
      </c>
      <c r="S40" s="56">
        <f t="shared" si="18"/>
        <v>52357584.434458539</v>
      </c>
      <c r="T40" s="57">
        <f t="shared" si="21"/>
        <v>5.1176923076923009</v>
      </c>
    </row>
    <row r="41" spans="1:20" x14ac:dyDescent="0.2">
      <c r="A41" s="17" t="s">
        <v>37</v>
      </c>
      <c r="B41" s="10"/>
      <c r="C41" s="12"/>
      <c r="D41" s="35">
        <v>1009.9457549999998</v>
      </c>
      <c r="E41" s="35">
        <f t="shared" si="19"/>
        <v>774.48487953358301</v>
      </c>
      <c r="F41" s="9">
        <f t="shared" si="11"/>
        <v>76.685789875277322</v>
      </c>
      <c r="G41" s="9">
        <f>G40</f>
        <v>7</v>
      </c>
      <c r="H41" s="9">
        <f t="shared" si="20"/>
        <v>720.27093796623217</v>
      </c>
      <c r="I41" s="9">
        <f t="shared" si="7"/>
        <v>-0.83124469846382887</v>
      </c>
      <c r="J41" s="12">
        <f t="shared" si="12"/>
        <v>109107298.77756941</v>
      </c>
      <c r="K41" s="41">
        <f t="shared" si="5"/>
        <v>1.238273548430513</v>
      </c>
      <c r="L41" s="46">
        <f t="shared" si="13"/>
        <v>6723160.6392340362</v>
      </c>
      <c r="M41" s="41">
        <f t="shared" si="14"/>
        <v>20.338528560911239</v>
      </c>
      <c r="N41" s="9">
        <f t="shared" si="15"/>
        <v>705.72060443487385</v>
      </c>
      <c r="O41" s="41">
        <f t="shared" si="16"/>
        <v>2.6608982762829259</v>
      </c>
      <c r="P41" s="12">
        <f t="shared" si="17"/>
        <v>33056278.47707393</v>
      </c>
      <c r="Q41" s="41">
        <f t="shared" si="24"/>
        <v>2.5461538461538464</v>
      </c>
      <c r="R41" s="52">
        <f t="shared" si="25"/>
        <v>2.5</v>
      </c>
      <c r="S41" s="56">
        <f t="shared" si="18"/>
        <v>55032956.311396994</v>
      </c>
      <c r="T41" s="57">
        <f t="shared" si="21"/>
        <v>5.1098076923076885</v>
      </c>
    </row>
    <row r="42" spans="1:20" x14ac:dyDescent="0.2">
      <c r="A42" s="17" t="s">
        <v>38</v>
      </c>
      <c r="B42" s="10"/>
      <c r="C42" s="12"/>
      <c r="D42" s="35">
        <v>998.27324799999997</v>
      </c>
      <c r="E42" s="35">
        <f t="shared" si="19"/>
        <v>766.88839898532194</v>
      </c>
      <c r="F42" s="9">
        <f t="shared" si="11"/>
        <v>76.821491562731126</v>
      </c>
      <c r="G42" s="9">
        <f t="shared" ref="G42:G47" si="26">G41</f>
        <v>7</v>
      </c>
      <c r="H42" s="9">
        <f t="shared" si="20"/>
        <v>713.20621105634939</v>
      </c>
      <c r="I42" s="9">
        <f t="shared" si="7"/>
        <v>-0.9808429769262772</v>
      </c>
      <c r="J42" s="12">
        <f t="shared" si="12"/>
        <v>110570721.38126089</v>
      </c>
      <c r="K42" s="41">
        <f t="shared" si="5"/>
        <v>1.341269209381557</v>
      </c>
      <c r="L42" s="46">
        <f t="shared" si="13"/>
        <v>6918787.5425699502</v>
      </c>
      <c r="M42" s="41">
        <f t="shared" si="14"/>
        <v>20.412172939757745</v>
      </c>
      <c r="N42" s="9">
        <f t="shared" si="15"/>
        <v>724.89796362269897</v>
      </c>
      <c r="O42" s="41">
        <f t="shared" si="16"/>
        <v>2.7174152302357717</v>
      </c>
      <c r="P42" s="12">
        <f t="shared" si="17"/>
        <v>33895399.392261192</v>
      </c>
      <c r="Q42" s="41">
        <f t="shared" si="24"/>
        <v>2.5384615384615388</v>
      </c>
      <c r="R42" s="52">
        <f t="shared" si="25"/>
        <v>2.5</v>
      </c>
      <c r="S42" s="56">
        <f t="shared" si="18"/>
        <v>57840695.409361146</v>
      </c>
      <c r="T42" s="57">
        <f t="shared" si="21"/>
        <v>5.1019230769230761</v>
      </c>
    </row>
    <row r="43" spans="1:20" x14ac:dyDescent="0.2">
      <c r="A43" s="17" t="s">
        <v>39</v>
      </c>
      <c r="B43" s="10"/>
      <c r="C43" s="12"/>
      <c r="D43" s="35">
        <v>986.97061099999985</v>
      </c>
      <c r="E43" s="35">
        <f t="shared" si="19"/>
        <v>759.54488042980086</v>
      </c>
      <c r="F43" s="9">
        <f t="shared" si="11"/>
        <v>76.957193250184929</v>
      </c>
      <c r="G43" s="9">
        <f t="shared" si="26"/>
        <v>7</v>
      </c>
      <c r="H43" s="9">
        <f t="shared" si="20"/>
        <v>706.37673879971476</v>
      </c>
      <c r="I43" s="9">
        <f t="shared" si="7"/>
        <v>-0.95757330078762859</v>
      </c>
      <c r="J43" s="12">
        <f t="shared" si="12"/>
        <v>111805026.61042863</v>
      </c>
      <c r="K43" s="41">
        <f t="shared" si="5"/>
        <v>1.116303858515777</v>
      </c>
      <c r="L43" s="46">
        <f t="shared" si="13"/>
        <v>6762841.2982307971</v>
      </c>
      <c r="M43" s="41">
        <f t="shared" si="14"/>
        <v>19.459614154334925</v>
      </c>
      <c r="N43" s="9">
        <f t="shared" si="15"/>
        <v>745.00614153815695</v>
      </c>
      <c r="O43" s="41">
        <f t="shared" si="16"/>
        <v>2.7739321841886175</v>
      </c>
      <c r="P43" s="12">
        <f t="shared" si="17"/>
        <v>34753213.730726883</v>
      </c>
      <c r="Q43" s="41">
        <f t="shared" si="24"/>
        <v>2.5307692307692311</v>
      </c>
      <c r="R43" s="52">
        <f t="shared" si="25"/>
        <v>2.5</v>
      </c>
      <c r="S43" s="56">
        <f t="shared" si="18"/>
        <v>60787122.679935306</v>
      </c>
      <c r="T43" s="57">
        <f t="shared" si="21"/>
        <v>5.0940384615384415</v>
      </c>
    </row>
    <row r="44" spans="1:20" x14ac:dyDescent="0.2">
      <c r="A44" s="17" t="s">
        <v>40</v>
      </c>
      <c r="B44" s="10"/>
      <c r="C44" s="12"/>
      <c r="D44" s="35">
        <v>976.14960600000018</v>
      </c>
      <c r="E44" s="35">
        <f t="shared" si="19"/>
        <v>752.54199018775466</v>
      </c>
      <c r="F44" s="9">
        <f t="shared" si="11"/>
        <v>77.092894937638732</v>
      </c>
      <c r="G44" s="9">
        <f t="shared" si="26"/>
        <v>7</v>
      </c>
      <c r="H44" s="9">
        <f t="shared" si="20"/>
        <v>699.86405087461185</v>
      </c>
      <c r="I44" s="9">
        <f t="shared" si="7"/>
        <v>-0.9219850495316928</v>
      </c>
      <c r="J44" s="12">
        <f t="shared" si="12"/>
        <v>112776208.50297599</v>
      </c>
      <c r="K44" s="41">
        <f t="shared" si="5"/>
        <v>0.8686388456677463</v>
      </c>
      <c r="L44" s="46">
        <f t="shared" si="13"/>
        <v>6561433.2230687886</v>
      </c>
      <c r="M44" s="41">
        <f t="shared" si="14"/>
        <v>18.415440439638409</v>
      </c>
      <c r="N44" s="9">
        <f t="shared" si="15"/>
        <v>766.09316145042465</v>
      </c>
      <c r="O44" s="41">
        <f t="shared" si="16"/>
        <v>2.8304491381414634</v>
      </c>
      <c r="P44" s="12">
        <f t="shared" si="17"/>
        <v>35630064.046394452</v>
      </c>
      <c r="Q44" s="41">
        <f t="shared" si="24"/>
        <v>2.5230769230769234</v>
      </c>
      <c r="R44" s="52">
        <f t="shared" si="25"/>
        <v>2.5</v>
      </c>
      <c r="S44" s="56">
        <f t="shared" si="18"/>
        <v>63878849.258087076</v>
      </c>
      <c r="T44" s="57">
        <f t="shared" si="21"/>
        <v>5.0861538461538292</v>
      </c>
    </row>
    <row r="45" spans="1:20" x14ac:dyDescent="0.2">
      <c r="A45" s="17" t="s">
        <v>41</v>
      </c>
      <c r="B45" s="10"/>
      <c r="C45" s="12"/>
      <c r="D45" s="35">
        <v>965.86660100000006</v>
      </c>
      <c r="E45" s="35">
        <f t="shared" si="19"/>
        <v>745.92522122278206</v>
      </c>
      <c r="F45" s="9">
        <f t="shared" si="11"/>
        <v>77.228596625092536</v>
      </c>
      <c r="G45" s="9">
        <f>G44</f>
        <v>7</v>
      </c>
      <c r="H45" s="9">
        <f t="shared" si="20"/>
        <v>693.71045573718732</v>
      </c>
      <c r="I45" s="9">
        <f t="shared" si="7"/>
        <v>-0.87925578256726755</v>
      </c>
      <c r="J45" s="12">
        <f t="shared" si="12"/>
        <v>113462144.40048666</v>
      </c>
      <c r="K45" s="41">
        <f t="shared" si="5"/>
        <v>0.60822748575783958</v>
      </c>
      <c r="L45" s="46">
        <f t="shared" si="13"/>
        <v>6324746.3226594776</v>
      </c>
      <c r="M45" s="41">
        <f t="shared" si="14"/>
        <v>17.315596729511253</v>
      </c>
      <c r="N45" s="9">
        <f t="shared" si="15"/>
        <v>788.21001125535179</v>
      </c>
      <c r="O45" s="41">
        <f t="shared" si="16"/>
        <v>2.8869660920943092</v>
      </c>
      <c r="P45" s="12">
        <f t="shared" si="17"/>
        <v>36526297.19586914</v>
      </c>
      <c r="Q45" s="41">
        <f t="shared" si="24"/>
        <v>2.5153846153846158</v>
      </c>
      <c r="R45" s="52">
        <f t="shared" si="25"/>
        <v>2.5</v>
      </c>
      <c r="S45" s="56">
        <f t="shared" si="18"/>
        <v>67122789.204929963</v>
      </c>
      <c r="T45" s="57">
        <f t="shared" si="21"/>
        <v>5.0782692307692168</v>
      </c>
    </row>
    <row r="46" spans="1:20" x14ac:dyDescent="0.2">
      <c r="A46" s="17" t="s">
        <v>42</v>
      </c>
      <c r="B46" s="10"/>
      <c r="C46" s="12"/>
      <c r="D46" s="35">
        <v>954.54692699999998</v>
      </c>
      <c r="E46" s="35">
        <f t="shared" si="19"/>
        <v>738.47853213752387</v>
      </c>
      <c r="F46" s="9">
        <f>F45+(F$47-F$26)/21</f>
        <v>77.364298312546339</v>
      </c>
      <c r="G46" s="9">
        <f t="shared" si="26"/>
        <v>7</v>
      </c>
      <c r="H46" s="9">
        <f t="shared" si="20"/>
        <v>686.78503488789715</v>
      </c>
      <c r="I46" s="9">
        <f t="shared" si="7"/>
        <v>-0.99831576589554105</v>
      </c>
      <c r="J46" s="12">
        <f t="shared" si="12"/>
        <v>114203477.51275919</v>
      </c>
      <c r="K46" s="41">
        <f t="shared" si="5"/>
        <v>0.65337484690564107</v>
      </c>
      <c r="L46" s="46">
        <f t="shared" si="13"/>
        <v>6414440.3322968632</v>
      </c>
      <c r="M46" s="41">
        <f t="shared" si="14"/>
        <v>17.131550255319627</v>
      </c>
      <c r="N46" s="9">
        <f t="shared" si="15"/>
        <v>811.41083930389937</v>
      </c>
      <c r="O46" s="41">
        <f>O45+(O$47-O$26)/21</f>
        <v>2.943483046047155</v>
      </c>
      <c r="P46" s="12">
        <f t="shared" si="17"/>
        <v>37442264.340934783</v>
      </c>
      <c r="Q46" s="41">
        <f>Q45+(Q$47-Q$34)/13</f>
        <v>2.5076923076923081</v>
      </c>
      <c r="R46" s="52">
        <f t="shared" si="25"/>
        <v>2.5</v>
      </c>
      <c r="S46" s="56">
        <f t="shared" si="18"/>
        <v>70526172.782193765</v>
      </c>
      <c r="T46" s="57">
        <f t="shared" si="21"/>
        <v>5.0703846153846044</v>
      </c>
    </row>
    <row r="47" spans="1:20" s="37" customFormat="1" x14ac:dyDescent="0.2">
      <c r="A47" s="19" t="s">
        <v>43</v>
      </c>
      <c r="B47" s="20"/>
      <c r="C47" s="21"/>
      <c r="D47" s="36">
        <v>943.62118399999997</v>
      </c>
      <c r="E47" s="36">
        <f t="shared" si="19"/>
        <v>731.30641760000003</v>
      </c>
      <c r="F47" s="22">
        <v>77.5</v>
      </c>
      <c r="G47" s="22">
        <f t="shared" si="26"/>
        <v>7</v>
      </c>
      <c r="H47" s="22">
        <f t="shared" si="20"/>
        <v>680.11496836800006</v>
      </c>
      <c r="I47" s="22">
        <f t="shared" si="7"/>
        <v>-0.97120149407242673</v>
      </c>
      <c r="J47" s="21">
        <f t="shared" si="12"/>
        <v>114686590.17277706</v>
      </c>
      <c r="K47" s="42">
        <f t="shared" si="5"/>
        <v>0.42302797650262125</v>
      </c>
      <c r="L47" s="47">
        <f t="shared" si="13"/>
        <v>6193286.5356558263</v>
      </c>
      <c r="M47" s="42">
        <f t="shared" si="14"/>
        <v>16.137460895728079</v>
      </c>
      <c r="N47" s="22">
        <f t="shared" si="15"/>
        <v>835.75316448301635</v>
      </c>
      <c r="O47" s="42">
        <v>3</v>
      </c>
      <c r="P47" s="21">
        <f t="shared" si="17"/>
        <v>38378320.949458152</v>
      </c>
      <c r="Q47" s="42">
        <v>2.5</v>
      </c>
      <c r="R47" s="53">
        <f t="shared" si="25"/>
        <v>2.5</v>
      </c>
      <c r="S47" s="58">
        <f t="shared" si="18"/>
        <v>74096560.279292315</v>
      </c>
      <c r="T47" s="59">
        <f t="shared" si="21"/>
        <v>5.062499999999992</v>
      </c>
    </row>
    <row r="48" spans="1:20" s="37" customFormat="1" x14ac:dyDescent="0.2">
      <c r="C48" s="50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</row>
    <row r="49" spans="1:18" x14ac:dyDescent="0.2">
      <c r="A49" s="62" t="s">
        <v>67</v>
      </c>
      <c r="B49" s="62"/>
      <c r="C49" s="62"/>
      <c r="D49" s="62"/>
      <c r="E49" s="29"/>
      <c r="J49" s="1"/>
      <c r="P49" s="1"/>
    </row>
    <row r="50" spans="1:18" x14ac:dyDescent="0.2">
      <c r="A50" s="13" t="s">
        <v>65</v>
      </c>
      <c r="B50" s="14"/>
      <c r="C50" s="15"/>
      <c r="D50" s="63">
        <v>0.05</v>
      </c>
      <c r="E50" s="37"/>
      <c r="G50" s="3"/>
      <c r="J50" s="1"/>
      <c r="P50" s="1"/>
    </row>
    <row r="51" spans="1:18" x14ac:dyDescent="0.2">
      <c r="A51" s="17" t="s">
        <v>85</v>
      </c>
      <c r="B51" s="10"/>
      <c r="C51" s="12"/>
      <c r="D51" s="64">
        <v>0.35</v>
      </c>
      <c r="E51" s="3"/>
      <c r="J51" s="1"/>
      <c r="P51" s="1"/>
    </row>
    <row r="52" spans="1:18" x14ac:dyDescent="0.2">
      <c r="A52" s="19" t="s">
        <v>66</v>
      </c>
      <c r="B52" s="20"/>
      <c r="C52" s="21"/>
      <c r="D52" s="65">
        <v>19428716</v>
      </c>
      <c r="J52" s="1"/>
      <c r="P52" s="1"/>
    </row>
    <row r="53" spans="1:18" s="66" customFormat="1" x14ac:dyDescent="0.2">
      <c r="C53" s="67"/>
      <c r="D53" s="67"/>
      <c r="E53" s="67"/>
      <c r="R53" s="68"/>
    </row>
    <row r="54" spans="1:18" s="66" customFormat="1" x14ac:dyDescent="0.2">
      <c r="C54" s="67"/>
      <c r="D54" s="67"/>
      <c r="E54" s="67"/>
      <c r="R54" s="68"/>
    </row>
    <row r="55" spans="1:18" x14ac:dyDescent="0.2">
      <c r="J55" s="1"/>
      <c r="P55" s="1"/>
    </row>
    <row r="56" spans="1:18" x14ac:dyDescent="0.2">
      <c r="J56" s="1"/>
      <c r="P56" s="1"/>
    </row>
    <row r="57" spans="1:18" x14ac:dyDescent="0.2">
      <c r="G57" s="3"/>
      <c r="J57" s="1"/>
      <c r="P57" s="1"/>
    </row>
    <row r="58" spans="1:18" x14ac:dyDescent="0.2">
      <c r="G58" s="3"/>
      <c r="J58" s="1"/>
      <c r="P58" s="1"/>
    </row>
    <row r="59" spans="1:18" x14ac:dyDescent="0.2">
      <c r="G59" s="3"/>
    </row>
    <row r="60" spans="1:18" x14ac:dyDescent="0.2">
      <c r="G60" s="3"/>
    </row>
    <row r="61" spans="1:18" x14ac:dyDescent="0.2">
      <c r="G61" s="3"/>
    </row>
    <row r="62" spans="1:18" x14ac:dyDescent="0.2">
      <c r="G62" s="3"/>
    </row>
    <row r="63" spans="1:18" x14ac:dyDescent="0.2">
      <c r="G63" s="3"/>
    </row>
    <row r="64" spans="1:18" x14ac:dyDescent="0.2">
      <c r="G64" s="3"/>
    </row>
    <row r="65" spans="7:7" x14ac:dyDescent="0.2">
      <c r="G65" s="3"/>
    </row>
    <row r="66" spans="7:7" x14ac:dyDescent="0.2">
      <c r="G66" s="3"/>
    </row>
    <row r="67" spans="7:7" x14ac:dyDescent="0.2">
      <c r="G67" s="3"/>
    </row>
    <row r="68" spans="7:7" x14ac:dyDescent="0.2">
      <c r="G68" s="3"/>
    </row>
    <row r="69" spans="7:7" x14ac:dyDescent="0.2">
      <c r="G69" s="3"/>
    </row>
    <row r="70" spans="7:7" x14ac:dyDescent="0.2">
      <c r="G70" s="3"/>
    </row>
    <row r="71" spans="7:7" x14ac:dyDescent="0.2">
      <c r="G71" s="3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&amp;L&amp;"Times New Roman,Regular"Fiskālās ilgtspējas ziņojums 2017-2037
Fiscal sustainability report 2017-2037&amp;R&amp;"Times New Roman,Regular"1. pielikums
Annex 1</oddHeader>
  </headerFooter>
  <rowBreaks count="1" manualBreakCount="1">
    <brk id="53" max="16383" man="1"/>
  </rowBreaks>
  <ignoredErrors>
    <ignoredError sqref="J7:J26 J27:J47 P7:P26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="115" zoomScaleNormal="115" workbookViewId="0">
      <selection activeCell="B8" sqref="B8"/>
    </sheetView>
  </sheetViews>
  <sheetFormatPr defaultRowHeight="12" x14ac:dyDescent="0.2"/>
  <cols>
    <col min="1" max="1" width="5.85546875" style="1" customWidth="1"/>
    <col min="2" max="3" width="22.7109375" style="4" customWidth="1"/>
    <col min="4" max="4" width="24.140625" style="1" customWidth="1" collapsed="1"/>
    <col min="5" max="16384" width="9.140625" style="1"/>
  </cols>
  <sheetData>
    <row r="1" spans="1:4" ht="15" x14ac:dyDescent="0.25">
      <c r="A1" s="11" t="s">
        <v>239</v>
      </c>
      <c r="B1" s="8"/>
      <c r="C1" s="8"/>
      <c r="D1" s="61" t="s">
        <v>235</v>
      </c>
    </row>
    <row r="2" spans="1:4" ht="15" x14ac:dyDescent="0.25">
      <c r="A2" s="11" t="s">
        <v>241</v>
      </c>
      <c r="B2" s="8"/>
      <c r="C2" s="8"/>
    </row>
    <row r="3" spans="1:4" ht="15" x14ac:dyDescent="0.25">
      <c r="A3" s="11" t="s">
        <v>240</v>
      </c>
      <c r="B3" s="8"/>
      <c r="C3" s="8"/>
      <c r="D3" s="61" t="s">
        <v>236</v>
      </c>
    </row>
    <row r="4" spans="1:4" ht="15" x14ac:dyDescent="0.25">
      <c r="A4" s="11" t="s">
        <v>242</v>
      </c>
      <c r="B4" s="8"/>
      <c r="C4" s="8"/>
      <c r="D4" s="61"/>
    </row>
    <row r="5" spans="1:4" ht="5.0999999999999996" customHeight="1" x14ac:dyDescent="0.25">
      <c r="A5" s="11"/>
      <c r="B5" s="8"/>
      <c r="C5" s="8"/>
      <c r="D5" s="6"/>
    </row>
    <row r="6" spans="1:4" ht="24" x14ac:dyDescent="0.2">
      <c r="A6" s="23" t="s">
        <v>45</v>
      </c>
      <c r="B6" s="39" t="s">
        <v>237</v>
      </c>
      <c r="C6" s="49" t="s">
        <v>82</v>
      </c>
      <c r="D6" s="39" t="s">
        <v>83</v>
      </c>
    </row>
    <row r="7" spans="1:4" s="5" customFormat="1" x14ac:dyDescent="0.2">
      <c r="A7" s="25" t="s">
        <v>0</v>
      </c>
      <c r="B7" s="43" t="s">
        <v>238</v>
      </c>
      <c r="C7" s="44" t="s">
        <v>1</v>
      </c>
      <c r="D7" s="43" t="s">
        <v>84</v>
      </c>
    </row>
    <row r="8" spans="1:4" s="2" customFormat="1" ht="12" customHeight="1" x14ac:dyDescent="0.2">
      <c r="A8" s="13" t="s">
        <v>23</v>
      </c>
      <c r="B8" s="160">
        <v>3.1277126873944168</v>
      </c>
      <c r="C8" s="160">
        <v>2.2154228687286377</v>
      </c>
      <c r="D8" s="157">
        <v>5.4124276182677171</v>
      </c>
    </row>
    <row r="9" spans="1:4" s="2" customFormat="1" x14ac:dyDescent="0.2">
      <c r="A9" s="17" t="s">
        <v>24</v>
      </c>
      <c r="B9" s="34">
        <v>2.8449711799621582</v>
      </c>
      <c r="C9" s="34">
        <v>2.1436152458190918</v>
      </c>
      <c r="D9" s="158">
        <v>5.0495716617340785</v>
      </c>
    </row>
    <row r="10" spans="1:4" s="2" customFormat="1" x14ac:dyDescent="0.2">
      <c r="A10" s="17" t="s">
        <v>25</v>
      </c>
      <c r="B10" s="34">
        <v>2.8480288982391357</v>
      </c>
      <c r="C10" s="34">
        <v>2.0718076229095459</v>
      </c>
      <c r="D10" s="158">
        <v>4.978842200965067</v>
      </c>
    </row>
    <row r="11" spans="1:4" s="2" customFormat="1" x14ac:dyDescent="0.2">
      <c r="A11" s="17" t="s">
        <v>26</v>
      </c>
      <c r="B11" s="34">
        <v>2.9506595134735107</v>
      </c>
      <c r="C11" s="34">
        <v>2</v>
      </c>
      <c r="D11" s="158">
        <v>5.0096727037429813</v>
      </c>
    </row>
    <row r="12" spans="1:4" ht="12" customHeight="1" x14ac:dyDescent="0.2">
      <c r="A12" s="17" t="s">
        <v>27</v>
      </c>
      <c r="B12" s="34">
        <v>3.330818891525269</v>
      </c>
      <c r="C12" s="34">
        <v>2</v>
      </c>
      <c r="D12" s="158">
        <v>5.3974352693557739</v>
      </c>
    </row>
    <row r="13" spans="1:4" x14ac:dyDescent="0.2">
      <c r="A13" s="17" t="s">
        <v>28</v>
      </c>
      <c r="B13" s="34">
        <v>3.0379359722137451</v>
      </c>
      <c r="C13" s="34">
        <v>2</v>
      </c>
      <c r="D13" s="158">
        <v>5.0986946916580198</v>
      </c>
    </row>
    <row r="14" spans="1:4" x14ac:dyDescent="0.2">
      <c r="A14" s="17" t="s">
        <v>29</v>
      </c>
      <c r="B14" s="34">
        <v>2.7136564254760742</v>
      </c>
      <c r="C14" s="34">
        <v>2</v>
      </c>
      <c r="D14" s="158">
        <v>4.7679295539855957</v>
      </c>
    </row>
    <row r="15" spans="1:4" x14ac:dyDescent="0.2">
      <c r="A15" s="17" t="s">
        <v>30</v>
      </c>
      <c r="B15" s="34">
        <v>2.4680953025817871</v>
      </c>
      <c r="C15" s="34">
        <v>2</v>
      </c>
      <c r="D15" s="158">
        <v>4.5174572086334228</v>
      </c>
    </row>
    <row r="16" spans="1:4" x14ac:dyDescent="0.2">
      <c r="A16" s="17" t="s">
        <v>31</v>
      </c>
      <c r="B16" s="34">
        <v>2.4256083965301514</v>
      </c>
      <c r="C16" s="34">
        <v>2</v>
      </c>
      <c r="D16" s="158">
        <v>4.4741205644607547</v>
      </c>
    </row>
    <row r="17" spans="1:4" x14ac:dyDescent="0.2">
      <c r="A17" s="17" t="s">
        <v>32</v>
      </c>
      <c r="B17" s="34">
        <v>2.0770721435546875</v>
      </c>
      <c r="C17" s="34">
        <v>2</v>
      </c>
      <c r="D17" s="158">
        <v>4.1186135864257816</v>
      </c>
    </row>
    <row r="18" spans="1:4" x14ac:dyDescent="0.2">
      <c r="A18" s="17" t="s">
        <v>33</v>
      </c>
      <c r="B18" s="34">
        <v>1.7285361289978027</v>
      </c>
      <c r="C18" s="34">
        <v>2</v>
      </c>
      <c r="D18" s="158">
        <v>3.7631068515777586</v>
      </c>
    </row>
    <row r="19" spans="1:4" x14ac:dyDescent="0.2">
      <c r="A19" s="17" t="s">
        <v>34</v>
      </c>
      <c r="B19" s="34">
        <v>1.3799999952316284</v>
      </c>
      <c r="C19" s="34">
        <v>2</v>
      </c>
      <c r="D19" s="158">
        <v>3.4075999951362608</v>
      </c>
    </row>
    <row r="20" spans="1:4" x14ac:dyDescent="0.2">
      <c r="A20" s="17" t="s">
        <v>35</v>
      </c>
      <c r="B20" s="34">
        <v>1.2300000190734863</v>
      </c>
      <c r="C20" s="34">
        <v>2</v>
      </c>
      <c r="D20" s="158">
        <v>3.2546000194549563</v>
      </c>
    </row>
    <row r="21" spans="1:4" x14ac:dyDescent="0.2">
      <c r="A21" s="17" t="s">
        <v>36</v>
      </c>
      <c r="B21" s="34">
        <v>1.0800000429153442</v>
      </c>
      <c r="C21" s="34">
        <v>2</v>
      </c>
      <c r="D21" s="158">
        <v>3.1016000437736513</v>
      </c>
    </row>
    <row r="22" spans="1:4" x14ac:dyDescent="0.2">
      <c r="A22" s="17" t="s">
        <v>37</v>
      </c>
      <c r="B22" s="34">
        <v>1.0800000429153442</v>
      </c>
      <c r="C22" s="34">
        <v>2</v>
      </c>
      <c r="D22" s="158">
        <v>3.1016000437736513</v>
      </c>
    </row>
    <row r="23" spans="1:4" x14ac:dyDescent="0.2">
      <c r="A23" s="17" t="s">
        <v>38</v>
      </c>
      <c r="B23" s="34">
        <v>1.0900000333786011</v>
      </c>
      <c r="C23" s="34">
        <v>2</v>
      </c>
      <c r="D23" s="158">
        <v>3.1118000340461731</v>
      </c>
    </row>
    <row r="24" spans="1:4" x14ac:dyDescent="0.2">
      <c r="A24" s="17" t="s">
        <v>39</v>
      </c>
      <c r="B24" s="34">
        <v>1.1499999761581421</v>
      </c>
      <c r="C24" s="34">
        <v>2</v>
      </c>
      <c r="D24" s="158">
        <v>3.172999975681305</v>
      </c>
    </row>
    <row r="25" spans="1:4" x14ac:dyDescent="0.2">
      <c r="A25" s="17" t="s">
        <v>40</v>
      </c>
      <c r="B25" s="34">
        <v>1.2599999904632568</v>
      </c>
      <c r="C25" s="34">
        <v>2</v>
      </c>
      <c r="D25" s="158">
        <v>3.2851999902725222</v>
      </c>
    </row>
    <row r="26" spans="1:4" x14ac:dyDescent="0.2">
      <c r="A26" s="17" t="s">
        <v>41</v>
      </c>
      <c r="B26" s="34">
        <v>1.3799999952316284</v>
      </c>
      <c r="C26" s="34">
        <v>2</v>
      </c>
      <c r="D26" s="158">
        <v>3.4075999951362608</v>
      </c>
    </row>
    <row r="27" spans="1:4" x14ac:dyDescent="0.2">
      <c r="A27" s="17" t="s">
        <v>42</v>
      </c>
      <c r="B27" s="34">
        <v>1.5199999809265137</v>
      </c>
      <c r="C27" s="34">
        <v>2</v>
      </c>
      <c r="D27" s="158">
        <v>3.5503999805450439</v>
      </c>
    </row>
    <row r="28" spans="1:4" s="37" customFormat="1" x14ac:dyDescent="0.2">
      <c r="A28" s="19" t="s">
        <v>43</v>
      </c>
      <c r="B28" s="161">
        <v>1.5700000524520874</v>
      </c>
      <c r="C28" s="161">
        <v>2</v>
      </c>
      <c r="D28" s="159">
        <v>3.6014000535011292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&amp;L&amp;"Times New Roman,Regular"Fiskālās ilgtspējas ziņojums 2017-2037
Fiscal sustainability report 2017-2037&amp;R&amp;"Times New Roman,Regular"1. pielikums
Annex 1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S18"/>
  <sheetViews>
    <sheetView zoomScaleNormal="100" workbookViewId="0">
      <selection activeCell="A19" sqref="A19"/>
    </sheetView>
  </sheetViews>
  <sheetFormatPr defaultRowHeight="14.25" x14ac:dyDescent="0.2"/>
  <cols>
    <col min="1" max="16384" width="9.140625" style="72"/>
  </cols>
  <sheetData>
    <row r="1" spans="1:71" x14ac:dyDescent="0.2">
      <c r="A1" s="71" t="s">
        <v>88</v>
      </c>
    </row>
    <row r="3" spans="1:71" x14ac:dyDescent="0.2">
      <c r="A3" s="71" t="s">
        <v>89</v>
      </c>
      <c r="B3" s="73">
        <v>43035.775601851856</v>
      </c>
    </row>
    <row r="4" spans="1:71" x14ac:dyDescent="0.2">
      <c r="A4" s="71" t="s">
        <v>90</v>
      </c>
      <c r="B4" s="73">
        <v>43041.681953912033</v>
      </c>
    </row>
    <row r="5" spans="1:71" x14ac:dyDescent="0.2">
      <c r="A5" s="71" t="s">
        <v>91</v>
      </c>
      <c r="B5" s="71" t="s">
        <v>92</v>
      </c>
    </row>
    <row r="6" spans="1:71" x14ac:dyDescent="0.2">
      <c r="A6" s="71" t="s">
        <v>93</v>
      </c>
      <c r="B6" s="71" t="s">
        <v>94</v>
      </c>
    </row>
    <row r="7" spans="1:71" x14ac:dyDescent="0.2">
      <c r="A7" s="71" t="s">
        <v>95</v>
      </c>
      <c r="B7" s="71" t="s">
        <v>96</v>
      </c>
    </row>
    <row r="8" spans="1:71" x14ac:dyDescent="0.2">
      <c r="A8" s="71" t="s">
        <v>97</v>
      </c>
      <c r="B8" s="71" t="s">
        <v>98</v>
      </c>
    </row>
    <row r="9" spans="1:71" x14ac:dyDescent="0.2">
      <c r="A9" s="71" t="s">
        <v>99</v>
      </c>
      <c r="B9" s="71" t="s">
        <v>98</v>
      </c>
    </row>
    <row r="10" spans="1:71" x14ac:dyDescent="0.2">
      <c r="A10" s="71" t="s">
        <v>100</v>
      </c>
      <c r="B10" s="71" t="s">
        <v>101</v>
      </c>
    </row>
    <row r="11" spans="1:71" x14ac:dyDescent="0.2">
      <c r="A11" s="71" t="s">
        <v>102</v>
      </c>
      <c r="B11" s="71" t="s">
        <v>103</v>
      </c>
    </row>
    <row r="12" spans="1:71" x14ac:dyDescent="0.2">
      <c r="A12" s="71" t="s">
        <v>104</v>
      </c>
      <c r="B12" s="71" t="s">
        <v>105</v>
      </c>
    </row>
    <row r="13" spans="1:71" x14ac:dyDescent="0.2">
      <c r="A13" s="74" t="s">
        <v>106</v>
      </c>
      <c r="B13" s="74" t="s">
        <v>107</v>
      </c>
      <c r="C13" s="74" t="s">
        <v>108</v>
      </c>
      <c r="D13" s="74" t="s">
        <v>109</v>
      </c>
      <c r="E13" s="74" t="s">
        <v>110</v>
      </c>
      <c r="F13" s="74" t="s">
        <v>111</v>
      </c>
      <c r="G13" s="74" t="s">
        <v>112</v>
      </c>
      <c r="H13" s="74" t="s">
        <v>113</v>
      </c>
      <c r="I13" s="74" t="s">
        <v>114</v>
      </c>
      <c r="J13" s="74" t="s">
        <v>115</v>
      </c>
      <c r="K13" s="74" t="s">
        <v>116</v>
      </c>
      <c r="L13" s="74" t="s">
        <v>117</v>
      </c>
      <c r="M13" s="74" t="s">
        <v>118</v>
      </c>
      <c r="N13" s="74" t="s">
        <v>119</v>
      </c>
      <c r="O13" s="74" t="s">
        <v>120</v>
      </c>
      <c r="P13" s="74" t="s">
        <v>121</v>
      </c>
      <c r="Q13" s="74" t="s">
        <v>122</v>
      </c>
      <c r="R13" s="74" t="s">
        <v>123</v>
      </c>
      <c r="S13" s="74" t="s">
        <v>124</v>
      </c>
      <c r="T13" s="74" t="s">
        <v>125</v>
      </c>
      <c r="U13" s="74" t="s">
        <v>126</v>
      </c>
      <c r="V13" s="74" t="s">
        <v>127</v>
      </c>
      <c r="W13" s="74" t="s">
        <v>128</v>
      </c>
      <c r="X13" s="74" t="s">
        <v>129</v>
      </c>
      <c r="Y13" s="74" t="s">
        <v>130</v>
      </c>
      <c r="Z13" s="74" t="s">
        <v>131</v>
      </c>
      <c r="AA13" s="74" t="s">
        <v>132</v>
      </c>
      <c r="AB13" s="74" t="s">
        <v>133</v>
      </c>
      <c r="AC13" s="74" t="s">
        <v>134</v>
      </c>
      <c r="AD13" s="74" t="s">
        <v>135</v>
      </c>
      <c r="AE13" s="74" t="s">
        <v>136</v>
      </c>
      <c r="AF13" s="74" t="s">
        <v>137</v>
      </c>
      <c r="AG13" s="74" t="s">
        <v>138</v>
      </c>
      <c r="AH13" s="74" t="s">
        <v>139</v>
      </c>
      <c r="AI13" s="74" t="s">
        <v>140</v>
      </c>
      <c r="AJ13" s="74" t="s">
        <v>141</v>
      </c>
      <c r="AK13" s="74" t="s">
        <v>142</v>
      </c>
      <c r="AL13" s="74" t="s">
        <v>143</v>
      </c>
      <c r="AM13" s="74" t="s">
        <v>144</v>
      </c>
      <c r="AN13" s="74" t="s">
        <v>145</v>
      </c>
      <c r="AO13" s="74" t="s">
        <v>146</v>
      </c>
      <c r="AP13" s="74" t="s">
        <v>147</v>
      </c>
      <c r="AQ13" s="74" t="s">
        <v>148</v>
      </c>
      <c r="AR13" s="74" t="s">
        <v>149</v>
      </c>
      <c r="AS13" s="74" t="s">
        <v>150</v>
      </c>
      <c r="AT13" s="74" t="s">
        <v>151</v>
      </c>
      <c r="AU13" s="74" t="s">
        <v>152</v>
      </c>
      <c r="AV13" s="74" t="s">
        <v>153</v>
      </c>
      <c r="AW13" s="74" t="s">
        <v>154</v>
      </c>
      <c r="AX13" s="74" t="s">
        <v>155</v>
      </c>
      <c r="AY13" s="74" t="s">
        <v>156</v>
      </c>
      <c r="AZ13" s="74" t="s">
        <v>157</v>
      </c>
      <c r="BA13" s="74" t="s">
        <v>158</v>
      </c>
      <c r="BB13" s="74" t="s">
        <v>159</v>
      </c>
      <c r="BC13" s="74" t="s">
        <v>160</v>
      </c>
      <c r="BD13" s="74" t="s">
        <v>161</v>
      </c>
      <c r="BE13" s="74" t="s">
        <v>162</v>
      </c>
      <c r="BF13" s="74" t="s">
        <v>163</v>
      </c>
      <c r="BG13" s="74" t="s">
        <v>164</v>
      </c>
      <c r="BH13" s="74" t="s">
        <v>165</v>
      </c>
      <c r="BI13" s="74" t="s">
        <v>166</v>
      </c>
      <c r="BJ13" s="74" t="s">
        <v>167</v>
      </c>
      <c r="BK13" s="74" t="s">
        <v>168</v>
      </c>
      <c r="BL13" s="74" t="s">
        <v>169</v>
      </c>
      <c r="BM13" s="74" t="s">
        <v>170</v>
      </c>
      <c r="BN13" s="74" t="s">
        <v>171</v>
      </c>
      <c r="BO13" s="74" t="s">
        <v>172</v>
      </c>
      <c r="BP13" s="74" t="s">
        <v>173</v>
      </c>
      <c r="BQ13" s="74" t="s">
        <v>174</v>
      </c>
      <c r="BR13" s="74" t="s">
        <v>175</v>
      </c>
      <c r="BS13" s="74" t="s">
        <v>176</v>
      </c>
    </row>
    <row r="14" spans="1:71" x14ac:dyDescent="0.2">
      <c r="A14" s="77" t="s">
        <v>106</v>
      </c>
      <c r="B14" s="77">
        <v>2000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>
        <v>2003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>
        <v>2006</v>
      </c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>
        <v>2009</v>
      </c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>
        <v>2012</v>
      </c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>
        <v>2015</v>
      </c>
      <c r="BK14" s="77"/>
      <c r="BL14" s="77"/>
      <c r="BM14" s="77"/>
      <c r="BN14" s="77"/>
      <c r="BO14" s="77"/>
      <c r="BP14" s="77"/>
      <c r="BQ14" s="77"/>
      <c r="BR14" s="77"/>
      <c r="BS14" s="77"/>
    </row>
    <row r="15" spans="1:71" x14ac:dyDescent="0.2">
      <c r="A15" s="74" t="s">
        <v>177</v>
      </c>
      <c r="B15" s="75">
        <v>-31</v>
      </c>
      <c r="C15" s="75">
        <v>-61</v>
      </c>
      <c r="D15" s="75">
        <v>-77</v>
      </c>
      <c r="E15" s="75">
        <v>-157</v>
      </c>
      <c r="F15" s="75">
        <v>-36</v>
      </c>
      <c r="G15" s="75">
        <v>-83</v>
      </c>
      <c r="H15" s="75">
        <v>-143</v>
      </c>
      <c r="I15" s="75">
        <v>-297</v>
      </c>
      <c r="J15" s="75">
        <v>-48</v>
      </c>
      <c r="K15" s="75">
        <v>-156</v>
      </c>
      <c r="L15" s="75">
        <v>-153</v>
      </c>
      <c r="M15" s="75">
        <v>-187</v>
      </c>
      <c r="N15" s="75">
        <v>-100</v>
      </c>
      <c r="O15" s="75">
        <v>-196</v>
      </c>
      <c r="P15" s="75">
        <v>-212</v>
      </c>
      <c r="Q15" s="75">
        <v>-236</v>
      </c>
      <c r="R15" s="75">
        <v>-216</v>
      </c>
      <c r="S15" s="75">
        <v>-477</v>
      </c>
      <c r="T15" s="75">
        <v>-366</v>
      </c>
      <c r="U15" s="75">
        <v>-299</v>
      </c>
      <c r="V15" s="75">
        <v>-279</v>
      </c>
      <c r="W15" s="75">
        <v>-345</v>
      </c>
      <c r="X15" s="75">
        <v>-433</v>
      </c>
      <c r="Y15" s="75">
        <v>-554</v>
      </c>
      <c r="Z15" s="75">
        <v>-523</v>
      </c>
      <c r="AA15" s="75">
        <v>-737</v>
      </c>
      <c r="AB15" s="75">
        <v>-1044</v>
      </c>
      <c r="AC15" s="75">
        <v>-1268</v>
      </c>
      <c r="AD15" s="75">
        <v>-1073</v>
      </c>
      <c r="AE15" s="75">
        <v>-1185</v>
      </c>
      <c r="AF15" s="75">
        <v>-1357</v>
      </c>
      <c r="AG15" s="75">
        <v>-1076</v>
      </c>
      <c r="AH15" s="75">
        <v>-893</v>
      </c>
      <c r="AI15" s="75">
        <v>-893</v>
      </c>
      <c r="AJ15" s="75">
        <v>-759</v>
      </c>
      <c r="AK15" s="75">
        <v>-462</v>
      </c>
      <c r="AL15" s="75">
        <v>17</v>
      </c>
      <c r="AM15" s="75">
        <v>616</v>
      </c>
      <c r="AN15" s="75">
        <v>375</v>
      </c>
      <c r="AO15" s="75">
        <v>455</v>
      </c>
      <c r="AP15" s="75">
        <v>291</v>
      </c>
      <c r="AQ15" s="75">
        <v>195</v>
      </c>
      <c r="AR15" s="75">
        <v>-62</v>
      </c>
      <c r="AS15" s="75">
        <v>-56</v>
      </c>
      <c r="AT15" s="75">
        <v>-40</v>
      </c>
      <c r="AU15" s="75">
        <v>-113</v>
      </c>
      <c r="AV15" s="75">
        <v>-375</v>
      </c>
      <c r="AW15" s="75">
        <v>-113</v>
      </c>
      <c r="AX15" s="75">
        <v>-250</v>
      </c>
      <c r="AY15" s="75">
        <v>-272</v>
      </c>
      <c r="AZ15" s="75">
        <v>-189</v>
      </c>
      <c r="BA15" s="75">
        <v>-83</v>
      </c>
      <c r="BB15" s="75">
        <v>-169</v>
      </c>
      <c r="BC15" s="75">
        <v>-109</v>
      </c>
      <c r="BD15" s="75">
        <v>-269</v>
      </c>
      <c r="BE15" s="75">
        <v>-74</v>
      </c>
      <c r="BF15" s="75">
        <v>-110</v>
      </c>
      <c r="BG15" s="75">
        <v>-132</v>
      </c>
      <c r="BH15" s="75">
        <v>-156</v>
      </c>
      <c r="BI15" s="75">
        <v>-13</v>
      </c>
      <c r="BJ15" s="75">
        <v>-8</v>
      </c>
      <c r="BK15" s="75">
        <v>-74</v>
      </c>
      <c r="BL15" s="75">
        <v>-134</v>
      </c>
      <c r="BM15" s="75">
        <v>100</v>
      </c>
      <c r="BN15" s="75">
        <v>216</v>
      </c>
      <c r="BO15" s="75">
        <v>-14</v>
      </c>
      <c r="BP15" s="75">
        <v>101</v>
      </c>
      <c r="BQ15" s="75">
        <v>39</v>
      </c>
      <c r="BR15" s="75">
        <v>187</v>
      </c>
      <c r="BS15" s="75">
        <v>-204</v>
      </c>
    </row>
    <row r="16" spans="1:71" x14ac:dyDescent="0.2">
      <c r="W16" s="76">
        <f>S15-V15</f>
        <v>-198</v>
      </c>
    </row>
    <row r="17" spans="1:24" x14ac:dyDescent="0.2">
      <c r="A17" s="71" t="s">
        <v>178</v>
      </c>
      <c r="U17" s="76"/>
      <c r="V17" s="76"/>
      <c r="W17" s="76"/>
      <c r="X17" s="76"/>
    </row>
    <row r="18" spans="1:24" x14ac:dyDescent="0.2">
      <c r="A18" s="71" t="s">
        <v>179</v>
      </c>
      <c r="B18" s="71" t="s">
        <v>180</v>
      </c>
    </row>
  </sheetData>
  <pageMargins left="0.74803149606299213" right="0.74803149606299213" top="0.98425196850393704" bottom="0.98425196850393704" header="0.51181102362204722" footer="0.51181102362204722"/>
  <pageSetup paperSize="9" firstPageNumber="0" fitToWidth="0" fitToHeight="0" pageOrder="overThenDown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D56"/>
  <sheetViews>
    <sheetView workbookViewId="0">
      <selection activeCell="C5" sqref="C5"/>
    </sheetView>
  </sheetViews>
  <sheetFormatPr defaultRowHeight="15" x14ac:dyDescent="0.25"/>
  <cols>
    <col min="1" max="1" width="40.7109375" style="78" customWidth="1"/>
    <col min="2" max="2" width="27.5703125" style="78" customWidth="1"/>
    <col min="3" max="3" width="27.85546875" style="78" customWidth="1"/>
    <col min="4" max="4" width="27.140625" style="78" customWidth="1"/>
    <col min="5" max="7" width="9.140625" style="78" customWidth="1"/>
    <col min="8" max="16384" width="9.140625" style="78"/>
  </cols>
  <sheetData>
    <row r="1" spans="1:4" ht="18.75" x14ac:dyDescent="0.3">
      <c r="A1" s="81" t="s">
        <v>202</v>
      </c>
    </row>
    <row r="2" spans="1:4" x14ac:dyDescent="0.25">
      <c r="C2" s="80"/>
      <c r="D2" s="80"/>
    </row>
    <row r="3" spans="1:4" x14ac:dyDescent="0.25">
      <c r="C3" s="80" t="s">
        <v>201</v>
      </c>
      <c r="D3" s="80" t="s">
        <v>201</v>
      </c>
    </row>
    <row r="4" spans="1:4" x14ac:dyDescent="0.25">
      <c r="C4" s="80" t="s">
        <v>200</v>
      </c>
      <c r="D4" s="80" t="s">
        <v>199</v>
      </c>
    </row>
    <row r="5" spans="1:4" x14ac:dyDescent="0.25">
      <c r="A5" s="80" t="s">
        <v>198</v>
      </c>
      <c r="B5" s="80" t="s">
        <v>198</v>
      </c>
      <c r="C5" s="78">
        <v>3881</v>
      </c>
      <c r="D5" s="78">
        <v>10369</v>
      </c>
    </row>
    <row r="6" spans="1:4" x14ac:dyDescent="0.25">
      <c r="A6" s="80" t="s">
        <v>2</v>
      </c>
      <c r="B6" s="80"/>
      <c r="C6" s="78">
        <v>4018</v>
      </c>
      <c r="D6" s="78">
        <v>10555</v>
      </c>
    </row>
    <row r="7" spans="1:4" x14ac:dyDescent="0.25">
      <c r="A7" s="80" t="s">
        <v>3</v>
      </c>
      <c r="B7" s="80"/>
      <c r="C7" s="78">
        <v>4422</v>
      </c>
      <c r="D7" s="78">
        <v>11012</v>
      </c>
    </row>
    <row r="8" spans="1:4" x14ac:dyDescent="0.25">
      <c r="A8" s="80" t="s">
        <v>4</v>
      </c>
      <c r="B8" s="80" t="s">
        <v>4</v>
      </c>
      <c r="C8" s="78">
        <v>4755</v>
      </c>
      <c r="D8" s="78">
        <v>11774</v>
      </c>
    </row>
    <row r="9" spans="1:4" x14ac:dyDescent="0.25">
      <c r="A9" s="80" t="s">
        <v>5</v>
      </c>
      <c r="B9" s="80"/>
      <c r="C9" s="78">
        <v>4920</v>
      </c>
      <c r="D9" s="78">
        <v>12303</v>
      </c>
    </row>
    <row r="10" spans="1:4" x14ac:dyDescent="0.25">
      <c r="A10" s="80" t="s">
        <v>6</v>
      </c>
      <c r="B10" s="80"/>
      <c r="C10" s="78">
        <v>5236</v>
      </c>
      <c r="D10" s="78">
        <v>13164</v>
      </c>
    </row>
    <row r="11" spans="1:4" x14ac:dyDescent="0.25">
      <c r="A11" s="80" t="s">
        <v>7</v>
      </c>
      <c r="B11" s="80" t="s">
        <v>7</v>
      </c>
      <c r="C11" s="78">
        <v>5646</v>
      </c>
      <c r="D11" s="78">
        <v>14059</v>
      </c>
    </row>
    <row r="12" spans="1:4" x14ac:dyDescent="0.25">
      <c r="A12" s="80" t="s">
        <v>8</v>
      </c>
      <c r="B12" s="80"/>
      <c r="C12" s="78">
        <v>6118</v>
      </c>
      <c r="D12" s="78">
        <v>14843</v>
      </c>
    </row>
    <row r="13" spans="1:4" x14ac:dyDescent="0.25">
      <c r="A13" s="80" t="s">
        <v>9</v>
      </c>
      <c r="B13" s="80"/>
      <c r="C13" s="78">
        <v>6698</v>
      </c>
      <c r="D13" s="78">
        <v>15994</v>
      </c>
    </row>
    <row r="14" spans="1:4" x14ac:dyDescent="0.25">
      <c r="A14" s="80" t="s">
        <v>10</v>
      </c>
      <c r="B14" s="80" t="s">
        <v>10</v>
      </c>
      <c r="C14" s="78">
        <v>7337</v>
      </c>
      <c r="D14" s="78">
        <v>17285</v>
      </c>
    </row>
    <row r="15" spans="1:4" x14ac:dyDescent="0.25">
      <c r="A15" s="80" t="s">
        <v>11</v>
      </c>
      <c r="B15" s="80"/>
      <c r="C15" s="78">
        <v>8210</v>
      </c>
      <c r="D15" s="78">
        <v>18965</v>
      </c>
    </row>
    <row r="16" spans="1:4" x14ac:dyDescent="0.25">
      <c r="A16" s="80" t="s">
        <v>12</v>
      </c>
      <c r="B16" s="80"/>
      <c r="C16" s="78">
        <v>9269</v>
      </c>
      <c r="D16" s="78">
        <v>20065</v>
      </c>
    </row>
    <row r="17" spans="1:4" x14ac:dyDescent="0.25">
      <c r="A17" s="80" t="s">
        <v>13</v>
      </c>
      <c r="B17" s="80" t="s">
        <v>13</v>
      </c>
      <c r="C17" s="78">
        <v>10276</v>
      </c>
      <c r="D17" s="78">
        <v>21256</v>
      </c>
    </row>
    <row r="18" spans="1:4" x14ac:dyDescent="0.25">
      <c r="A18" s="80" t="s">
        <v>14</v>
      </c>
      <c r="B18" s="80"/>
      <c r="C18" s="78">
        <v>10018</v>
      </c>
      <c r="D18" s="78">
        <v>20677</v>
      </c>
    </row>
    <row r="19" spans="1:4" x14ac:dyDescent="0.25">
      <c r="A19" s="80" t="s">
        <v>15</v>
      </c>
      <c r="B19" s="80"/>
      <c r="C19" s="78">
        <v>8718</v>
      </c>
      <c r="D19" s="78">
        <v>20663</v>
      </c>
    </row>
    <row r="20" spans="1:4" x14ac:dyDescent="0.25">
      <c r="A20" s="80" t="s">
        <v>16</v>
      </c>
      <c r="B20" s="80" t="s">
        <v>16</v>
      </c>
      <c r="C20" s="78">
        <v>8553</v>
      </c>
      <c r="D20" s="78">
        <v>21266</v>
      </c>
    </row>
    <row r="21" spans="1:4" x14ac:dyDescent="0.25">
      <c r="A21" s="80" t="s">
        <v>17</v>
      </c>
      <c r="B21" s="80"/>
      <c r="C21" s="78">
        <v>9269</v>
      </c>
      <c r="D21" s="78">
        <v>22287</v>
      </c>
    </row>
    <row r="22" spans="1:4" x14ac:dyDescent="0.25">
      <c r="A22" s="80" t="s">
        <v>18</v>
      </c>
      <c r="B22" s="80"/>
      <c r="C22" s="78">
        <v>9762</v>
      </c>
      <c r="D22" s="78">
        <v>22855</v>
      </c>
    </row>
    <row r="23" spans="1:4" x14ac:dyDescent="0.25">
      <c r="A23" s="80" t="s">
        <v>19</v>
      </c>
      <c r="B23" s="80" t="s">
        <v>19</v>
      </c>
      <c r="C23" s="78">
        <v>10117</v>
      </c>
      <c r="D23" s="78">
        <v>22917</v>
      </c>
    </row>
    <row r="24" spans="1:4" x14ac:dyDescent="0.25">
      <c r="A24" s="80" t="s">
        <v>20</v>
      </c>
      <c r="B24" s="80"/>
      <c r="C24" s="78">
        <v>10407</v>
      </c>
      <c r="D24" s="78">
        <v>23675</v>
      </c>
    </row>
    <row r="25" spans="1:4" x14ac:dyDescent="0.25">
      <c r="A25" s="80" t="s">
        <v>21</v>
      </c>
      <c r="B25" s="80"/>
      <c r="C25" s="78">
        <v>10794</v>
      </c>
      <c r="D25" s="78">
        <v>24008</v>
      </c>
    </row>
    <row r="26" spans="1:4" x14ac:dyDescent="0.25">
      <c r="A26" s="80" t="s">
        <v>22</v>
      </c>
      <c r="B26" s="80" t="s">
        <v>22</v>
      </c>
      <c r="C26" s="78">
        <v>11119</v>
      </c>
      <c r="D26" s="78">
        <v>24551</v>
      </c>
    </row>
    <row r="28" spans="1:4" ht="150" x14ac:dyDescent="0.25">
      <c r="A28" s="79" t="s">
        <v>197</v>
      </c>
    </row>
    <row r="29" spans="1:4" x14ac:dyDescent="0.25">
      <c r="A29" s="78" t="s">
        <v>194</v>
      </c>
    </row>
    <row r="30" spans="1:4" x14ac:dyDescent="0.25">
      <c r="A30" s="78" t="s">
        <v>196</v>
      </c>
    </row>
    <row r="31" spans="1:4" x14ac:dyDescent="0.25">
      <c r="A31" s="78" t="s">
        <v>195</v>
      </c>
    </row>
    <row r="33" spans="1:2" x14ac:dyDescent="0.25">
      <c r="A33" s="78" t="s">
        <v>194</v>
      </c>
    </row>
    <row r="34" spans="1:2" x14ac:dyDescent="0.25">
      <c r="A34" s="78" t="s">
        <v>193</v>
      </c>
    </row>
    <row r="35" spans="1:2" x14ac:dyDescent="0.25">
      <c r="A35" s="78" t="s">
        <v>192</v>
      </c>
    </row>
    <row r="38" spans="1:2" x14ac:dyDescent="0.25">
      <c r="A38" s="78" t="s">
        <v>191</v>
      </c>
      <c r="B38" s="78" t="s">
        <v>190</v>
      </c>
    </row>
    <row r="40" spans="1:2" x14ac:dyDescent="0.25">
      <c r="A40" s="78" t="s">
        <v>189</v>
      </c>
      <c r="B40" s="78" t="s">
        <v>188</v>
      </c>
    </row>
    <row r="42" spans="1:2" x14ac:dyDescent="0.25">
      <c r="A42" s="78" t="s">
        <v>187</v>
      </c>
      <c r="B42" s="78" t="s">
        <v>186</v>
      </c>
    </row>
    <row r="44" spans="1:2" x14ac:dyDescent="0.25">
      <c r="A44" s="78" t="s">
        <v>185</v>
      </c>
    </row>
    <row r="46" spans="1:2" x14ac:dyDescent="0.25">
      <c r="A46" s="78" t="s">
        <v>184</v>
      </c>
      <c r="B46" s="78" t="s">
        <v>183</v>
      </c>
    </row>
    <row r="56" spans="1:2" x14ac:dyDescent="0.25">
      <c r="A56" s="78" t="s">
        <v>182</v>
      </c>
      <c r="B56" s="78" t="s">
        <v>181</v>
      </c>
    </row>
  </sheetData>
  <pageMargins left="0.74803149606299213" right="0.74803149606299213" top="0.74803149606299213" bottom="0.51181102362204722" header="0.51181102362204722" footer="0.74803149606299213"/>
  <pageSetup scale="5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K24"/>
  <sheetViews>
    <sheetView zoomScale="85" zoomScaleNormal="85" workbookViewId="0">
      <selection activeCell="B17" sqref="B17"/>
    </sheetView>
  </sheetViews>
  <sheetFormatPr defaultColWidth="8.85546875" defaultRowHeight="12.75" x14ac:dyDescent="0.2"/>
  <cols>
    <col min="1" max="1" width="25.5703125" style="86" customWidth="1"/>
    <col min="2" max="256" width="8.85546875" style="86"/>
    <col min="257" max="257" width="7" style="86" bestFit="1" customWidth="1"/>
    <col min="258" max="512" width="8.85546875" style="86"/>
    <col min="513" max="513" width="25.5703125" style="86" customWidth="1"/>
    <col min="514" max="768" width="8.85546875" style="86"/>
    <col min="769" max="769" width="25.5703125" style="86" customWidth="1"/>
    <col min="770" max="1024" width="8.85546875" style="86"/>
    <col min="1025" max="1025" width="25.5703125" style="86" customWidth="1"/>
    <col min="1026" max="1280" width="8.85546875" style="86"/>
    <col min="1281" max="1281" width="25.5703125" style="86" customWidth="1"/>
    <col min="1282" max="1536" width="8.85546875" style="86"/>
    <col min="1537" max="1537" width="25.5703125" style="86" customWidth="1"/>
    <col min="1538" max="1792" width="8.85546875" style="86"/>
    <col min="1793" max="1793" width="25.5703125" style="86" customWidth="1"/>
    <col min="1794" max="2048" width="8.85546875" style="86"/>
    <col min="2049" max="2049" width="25.5703125" style="86" customWidth="1"/>
    <col min="2050" max="2304" width="8.85546875" style="86"/>
    <col min="2305" max="2305" width="25.5703125" style="86" customWidth="1"/>
    <col min="2306" max="2560" width="8.85546875" style="86"/>
    <col min="2561" max="2561" width="25.5703125" style="86" customWidth="1"/>
    <col min="2562" max="2816" width="8.85546875" style="86"/>
    <col min="2817" max="2817" width="25.5703125" style="86" customWidth="1"/>
    <col min="2818" max="3072" width="8.85546875" style="86"/>
    <col min="3073" max="3073" width="25.5703125" style="86" customWidth="1"/>
    <col min="3074" max="3328" width="8.85546875" style="86"/>
    <col min="3329" max="3329" width="25.5703125" style="86" customWidth="1"/>
    <col min="3330" max="3584" width="8.85546875" style="86"/>
    <col min="3585" max="3585" width="25.5703125" style="86" customWidth="1"/>
    <col min="3586" max="3840" width="8.85546875" style="86"/>
    <col min="3841" max="3841" width="25.5703125" style="86" customWidth="1"/>
    <col min="3842" max="4096" width="8.85546875" style="86"/>
    <col min="4097" max="4097" width="25.5703125" style="86" customWidth="1"/>
    <col min="4098" max="4352" width="8.85546875" style="86"/>
    <col min="4353" max="4353" width="25.5703125" style="86" customWidth="1"/>
    <col min="4354" max="4608" width="8.85546875" style="86"/>
    <col min="4609" max="4609" width="25.5703125" style="86" customWidth="1"/>
    <col min="4610" max="4864" width="8.85546875" style="86"/>
    <col min="4865" max="4865" width="25.5703125" style="86" customWidth="1"/>
    <col min="4866" max="5120" width="8.85546875" style="86"/>
    <col min="5121" max="5121" width="25.5703125" style="86" customWidth="1"/>
    <col min="5122" max="5376" width="8.85546875" style="86"/>
    <col min="5377" max="5377" width="25.5703125" style="86" customWidth="1"/>
    <col min="5378" max="5632" width="8.85546875" style="86"/>
    <col min="5633" max="5633" width="25.5703125" style="86" customWidth="1"/>
    <col min="5634" max="5888" width="8.85546875" style="86"/>
    <col min="5889" max="5889" width="25.5703125" style="86" customWidth="1"/>
    <col min="5890" max="6144" width="8.85546875" style="86"/>
    <col min="6145" max="6145" width="25.5703125" style="86" customWidth="1"/>
    <col min="6146" max="6400" width="8.85546875" style="86"/>
    <col min="6401" max="6401" width="25.5703125" style="86" customWidth="1"/>
    <col min="6402" max="6656" width="8.85546875" style="86"/>
    <col min="6657" max="6657" width="25.5703125" style="86" customWidth="1"/>
    <col min="6658" max="6912" width="8.85546875" style="86"/>
    <col min="6913" max="6913" width="25.5703125" style="86" customWidth="1"/>
    <col min="6914" max="7168" width="8.85546875" style="86"/>
    <col min="7169" max="7169" width="25.5703125" style="86" customWidth="1"/>
    <col min="7170" max="7424" width="8.85546875" style="86"/>
    <col min="7425" max="7425" width="25.5703125" style="86" customWidth="1"/>
    <col min="7426" max="7680" width="8.85546875" style="86"/>
    <col min="7681" max="7681" width="25.5703125" style="86" customWidth="1"/>
    <col min="7682" max="7936" width="8.85546875" style="86"/>
    <col min="7937" max="7937" width="25.5703125" style="86" customWidth="1"/>
    <col min="7938" max="8192" width="8.85546875" style="86"/>
    <col min="8193" max="8193" width="25.5703125" style="86" customWidth="1"/>
    <col min="8194" max="8448" width="8.85546875" style="86"/>
    <col min="8449" max="8449" width="25.5703125" style="86" customWidth="1"/>
    <col min="8450" max="8704" width="8.85546875" style="86"/>
    <col min="8705" max="8705" width="25.5703125" style="86" customWidth="1"/>
    <col min="8706" max="8960" width="8.85546875" style="86"/>
    <col min="8961" max="8961" width="25.5703125" style="86" customWidth="1"/>
    <col min="8962" max="9216" width="8.85546875" style="86"/>
    <col min="9217" max="9217" width="25.5703125" style="86" customWidth="1"/>
    <col min="9218" max="9472" width="8.85546875" style="86"/>
    <col min="9473" max="9473" width="25.5703125" style="86" customWidth="1"/>
    <col min="9474" max="9728" width="8.85546875" style="86"/>
    <col min="9729" max="9729" width="25.5703125" style="86" customWidth="1"/>
    <col min="9730" max="9984" width="8.85546875" style="86"/>
    <col min="9985" max="9985" width="25.5703125" style="86" customWidth="1"/>
    <col min="9986" max="10240" width="8.85546875" style="86"/>
    <col min="10241" max="10241" width="25.5703125" style="86" customWidth="1"/>
    <col min="10242" max="10496" width="8.85546875" style="86"/>
    <col min="10497" max="10497" width="25.5703125" style="86" customWidth="1"/>
    <col min="10498" max="10752" width="8.85546875" style="86"/>
    <col min="10753" max="10753" width="25.5703125" style="86" customWidth="1"/>
    <col min="10754" max="11008" width="8.85546875" style="86"/>
    <col min="11009" max="11009" width="25.5703125" style="86" customWidth="1"/>
    <col min="11010" max="11264" width="8.85546875" style="86"/>
    <col min="11265" max="11265" width="25.5703125" style="86" customWidth="1"/>
    <col min="11266" max="11520" width="8.85546875" style="86"/>
    <col min="11521" max="11521" width="25.5703125" style="86" customWidth="1"/>
    <col min="11522" max="11776" width="8.85546875" style="86"/>
    <col min="11777" max="11777" width="25.5703125" style="86" customWidth="1"/>
    <col min="11778" max="12032" width="8.85546875" style="86"/>
    <col min="12033" max="12033" width="25.5703125" style="86" customWidth="1"/>
    <col min="12034" max="12288" width="8.85546875" style="86"/>
    <col min="12289" max="12289" width="25.5703125" style="86" customWidth="1"/>
    <col min="12290" max="12544" width="8.85546875" style="86"/>
    <col min="12545" max="12545" width="25.5703125" style="86" customWidth="1"/>
    <col min="12546" max="12800" width="8.85546875" style="86"/>
    <col min="12801" max="12801" width="25.5703125" style="86" customWidth="1"/>
    <col min="12802" max="13056" width="8.85546875" style="86"/>
    <col min="13057" max="13057" width="25.5703125" style="86" customWidth="1"/>
    <col min="13058" max="13312" width="8.85546875" style="86"/>
    <col min="13313" max="13313" width="25.5703125" style="86" customWidth="1"/>
    <col min="13314" max="13568" width="8.85546875" style="86"/>
    <col min="13569" max="13569" width="25.5703125" style="86" customWidth="1"/>
    <col min="13570" max="13824" width="8.85546875" style="86"/>
    <col min="13825" max="13825" width="25.5703125" style="86" customWidth="1"/>
    <col min="13826" max="14080" width="8.85546875" style="86"/>
    <col min="14081" max="14081" width="25.5703125" style="86" customWidth="1"/>
    <col min="14082" max="14336" width="8.85546875" style="86"/>
    <col min="14337" max="14337" width="25.5703125" style="86" customWidth="1"/>
    <col min="14338" max="14592" width="8.85546875" style="86"/>
    <col min="14593" max="14593" width="25.5703125" style="86" customWidth="1"/>
    <col min="14594" max="14848" width="8.85546875" style="86"/>
    <col min="14849" max="14849" width="25.5703125" style="86" customWidth="1"/>
    <col min="14850" max="15104" width="8.85546875" style="86"/>
    <col min="15105" max="15105" width="25.5703125" style="86" customWidth="1"/>
    <col min="15106" max="15360" width="8.85546875" style="86"/>
    <col min="15361" max="15361" width="25.5703125" style="86" customWidth="1"/>
    <col min="15362" max="15616" width="8.85546875" style="86"/>
    <col min="15617" max="15617" width="25.5703125" style="86" customWidth="1"/>
    <col min="15618" max="15872" width="8.85546875" style="86"/>
    <col min="15873" max="15873" width="25.5703125" style="86" customWidth="1"/>
    <col min="15874" max="16128" width="8.85546875" style="86"/>
    <col min="16129" max="16129" width="25.5703125" style="86" customWidth="1"/>
    <col min="16130" max="16384" width="8.85546875" style="86"/>
  </cols>
  <sheetData>
    <row r="1" spans="1:297" ht="15" x14ac:dyDescent="0.25">
      <c r="A1" s="82" t="s">
        <v>203</v>
      </c>
      <c r="B1" s="83"/>
      <c r="C1" s="84"/>
      <c r="D1" s="85"/>
      <c r="E1" s="84"/>
      <c r="G1" s="87"/>
      <c r="H1" s="88"/>
    </row>
    <row r="2" spans="1:297" ht="15" x14ac:dyDescent="0.25">
      <c r="A2" s="89" t="s">
        <v>204</v>
      </c>
      <c r="B2" s="83"/>
      <c r="C2" s="84"/>
      <c r="D2" s="85"/>
      <c r="E2" s="84"/>
      <c r="G2" s="87"/>
      <c r="H2" s="88"/>
      <c r="M2" s="90"/>
    </row>
    <row r="3" spans="1:297" ht="15.75" x14ac:dyDescent="0.25">
      <c r="A3" s="90" t="s">
        <v>205</v>
      </c>
      <c r="B3" s="83"/>
      <c r="C3" s="84"/>
      <c r="D3" s="85"/>
      <c r="E3" s="84"/>
      <c r="G3" s="87"/>
      <c r="H3" s="88"/>
      <c r="M3" s="90"/>
      <c r="IS3" s="91" t="s">
        <v>206</v>
      </c>
    </row>
    <row r="4" spans="1:297" ht="15.75" x14ac:dyDescent="0.25">
      <c r="A4" s="90" t="s">
        <v>207</v>
      </c>
      <c r="B4" s="83"/>
      <c r="C4" s="84"/>
      <c r="D4" s="92"/>
      <c r="E4" s="84"/>
      <c r="G4" s="93"/>
      <c r="H4" s="94"/>
      <c r="DE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I4" s="96"/>
      <c r="GJ4" s="96"/>
      <c r="GK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 t="s">
        <v>208</v>
      </c>
      <c r="HK4" s="96"/>
      <c r="HL4" s="96"/>
      <c r="HM4" s="96"/>
      <c r="HN4" s="96" t="s">
        <v>208</v>
      </c>
      <c r="HO4" s="96"/>
      <c r="HP4" s="96"/>
      <c r="HQ4" s="96"/>
      <c r="HR4" s="96"/>
      <c r="HS4" s="96"/>
      <c r="HT4" s="96"/>
      <c r="HU4" s="96" t="s">
        <v>208</v>
      </c>
      <c r="HV4" s="96" t="s">
        <v>208</v>
      </c>
      <c r="HW4" s="97" t="s">
        <v>208</v>
      </c>
      <c r="HX4" s="96" t="s">
        <v>208</v>
      </c>
      <c r="HY4" s="97" t="s">
        <v>208</v>
      </c>
      <c r="HZ4" s="97" t="s">
        <v>208</v>
      </c>
      <c r="IA4" s="97" t="s">
        <v>208</v>
      </c>
      <c r="IB4" s="97" t="s">
        <v>208</v>
      </c>
      <c r="IC4" s="97" t="s">
        <v>208</v>
      </c>
      <c r="ID4" s="97" t="s">
        <v>208</v>
      </c>
      <c r="IE4" s="97" t="s">
        <v>208</v>
      </c>
      <c r="IF4" s="97" t="s">
        <v>208</v>
      </c>
      <c r="IG4" s="97"/>
      <c r="IH4" s="97" t="s">
        <v>208</v>
      </c>
      <c r="II4" s="96"/>
      <c r="IJ4" s="96"/>
      <c r="IK4" s="94"/>
      <c r="IL4" s="94"/>
      <c r="IM4" s="97" t="s">
        <v>208</v>
      </c>
      <c r="IN4" s="97" t="s">
        <v>208</v>
      </c>
      <c r="IO4" s="97" t="s">
        <v>208</v>
      </c>
      <c r="IP4" s="97" t="s">
        <v>208</v>
      </c>
      <c r="IQ4" s="97" t="s">
        <v>208</v>
      </c>
      <c r="IR4" s="97"/>
    </row>
    <row r="5" spans="1:297" hidden="1" x14ac:dyDescent="0.2">
      <c r="A5" s="98"/>
      <c r="B5" s="99">
        <v>1993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1">
        <v>1994</v>
      </c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1">
        <v>1995</v>
      </c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1">
        <v>1996</v>
      </c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1">
        <v>1997</v>
      </c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1">
        <v>1998</v>
      </c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1">
        <v>1999</v>
      </c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1">
        <v>2000</v>
      </c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1">
        <v>2001</v>
      </c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1">
        <v>2002</v>
      </c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1">
        <v>2003</v>
      </c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1">
        <v>2004</v>
      </c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1">
        <v>2005</v>
      </c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1">
        <v>2006</v>
      </c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1">
        <v>2007</v>
      </c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1">
        <v>2008</v>
      </c>
      <c r="GA5" s="100"/>
      <c r="GB5" s="100"/>
      <c r="GC5" s="102"/>
      <c r="GD5" s="100"/>
      <c r="GE5" s="100"/>
      <c r="GF5" s="102"/>
      <c r="GG5" s="102"/>
      <c r="GH5" s="102"/>
      <c r="GI5" s="102"/>
      <c r="GJ5" s="102"/>
      <c r="GK5" s="103"/>
      <c r="GL5" s="104">
        <v>2009</v>
      </c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1">
        <v>2010</v>
      </c>
      <c r="GY5" s="100"/>
      <c r="GZ5" s="100"/>
      <c r="HA5" s="102"/>
      <c r="HB5" s="100"/>
      <c r="HC5" s="100"/>
      <c r="HD5" s="102"/>
      <c r="HE5" s="102"/>
      <c r="HF5" s="102"/>
      <c r="HG5" s="102"/>
      <c r="HH5" s="102"/>
      <c r="HI5" s="103"/>
      <c r="HJ5" s="104">
        <v>2011</v>
      </c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1">
        <v>2012</v>
      </c>
      <c r="HW5" s="100"/>
      <c r="HX5" s="100"/>
      <c r="HY5" s="102"/>
      <c r="HZ5" s="100"/>
      <c r="IA5" s="100"/>
      <c r="IB5" s="102"/>
      <c r="IC5" s="102"/>
      <c r="ID5" s="102"/>
      <c r="IE5" s="102"/>
      <c r="IF5" s="102"/>
      <c r="IG5" s="103"/>
      <c r="IH5" s="104">
        <v>2013</v>
      </c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1">
        <v>2014</v>
      </c>
      <c r="IU5" s="100"/>
      <c r="IV5" s="100"/>
      <c r="IW5" s="102"/>
      <c r="IX5" s="100"/>
      <c r="IY5" s="100"/>
      <c r="IZ5" s="102"/>
      <c r="JA5" s="102"/>
      <c r="JB5" s="102"/>
      <c r="JC5" s="102"/>
      <c r="JD5" s="102"/>
      <c r="JE5" s="103"/>
      <c r="JF5" s="104">
        <v>2015</v>
      </c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1">
        <v>2016</v>
      </c>
      <c r="JS5" s="100"/>
      <c r="JT5" s="100"/>
      <c r="JU5" s="102"/>
      <c r="JV5" s="100"/>
      <c r="JW5" s="100"/>
      <c r="JX5" s="102"/>
      <c r="JY5" s="102"/>
      <c r="JZ5" s="102"/>
      <c r="KA5" s="102"/>
      <c r="KB5" s="102"/>
      <c r="KC5" s="103"/>
      <c r="KD5" s="104">
        <v>2017</v>
      </c>
      <c r="KE5" s="102"/>
      <c r="KF5" s="102"/>
      <c r="KG5" s="102"/>
      <c r="KH5" s="102"/>
      <c r="KI5" s="102"/>
      <c r="KJ5" s="102"/>
      <c r="KK5" s="102"/>
    </row>
    <row r="6" spans="1:297" x14ac:dyDescent="0.2">
      <c r="A6" s="98"/>
      <c r="B6" s="99">
        <v>1993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1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1">
        <v>1996</v>
      </c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1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1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1">
        <v>1999</v>
      </c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1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1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1">
        <v>2002</v>
      </c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1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1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1">
        <v>2005</v>
      </c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1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1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1">
        <v>2008</v>
      </c>
      <c r="GA6" s="100"/>
      <c r="GB6" s="100"/>
      <c r="GC6" s="102"/>
      <c r="GD6" s="100"/>
      <c r="GE6" s="100"/>
      <c r="GF6" s="102"/>
      <c r="GG6" s="102"/>
      <c r="GH6" s="102"/>
      <c r="GI6" s="102"/>
      <c r="GJ6" s="102"/>
      <c r="GK6" s="103"/>
      <c r="GL6" s="104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1"/>
      <c r="GY6" s="100"/>
      <c r="GZ6" s="100"/>
      <c r="HA6" s="102"/>
      <c r="HB6" s="100"/>
      <c r="HC6" s="100"/>
      <c r="HD6" s="102"/>
      <c r="HE6" s="102"/>
      <c r="HF6" s="102"/>
      <c r="HG6" s="102"/>
      <c r="HH6" s="102"/>
      <c r="HI6" s="103"/>
      <c r="HJ6" s="104">
        <v>2011</v>
      </c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1"/>
      <c r="HW6" s="100"/>
      <c r="HX6" s="100"/>
      <c r="HY6" s="102"/>
      <c r="HZ6" s="100"/>
      <c r="IA6" s="100"/>
      <c r="IB6" s="102"/>
      <c r="IC6" s="102"/>
      <c r="ID6" s="102"/>
      <c r="IE6" s="102"/>
      <c r="IF6" s="102"/>
      <c r="IG6" s="103"/>
      <c r="IH6" s="104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1">
        <v>2014</v>
      </c>
      <c r="IU6" s="100"/>
      <c r="IV6" s="100"/>
      <c r="IW6" s="102"/>
      <c r="IX6" s="100"/>
      <c r="IY6" s="100"/>
      <c r="IZ6" s="102"/>
      <c r="JA6" s="102"/>
      <c r="JB6" s="102"/>
      <c r="JC6" s="102"/>
      <c r="JD6" s="102"/>
      <c r="JE6" s="103"/>
      <c r="JF6" s="104"/>
      <c r="JG6" s="102"/>
      <c r="JH6" s="102"/>
      <c r="JI6" s="102"/>
      <c r="JJ6" s="102"/>
      <c r="JK6" s="102"/>
      <c r="JL6" s="102"/>
      <c r="JM6" s="102"/>
      <c r="JN6" s="102"/>
      <c r="JO6" s="102"/>
      <c r="JP6" s="102"/>
      <c r="JQ6" s="102"/>
      <c r="JR6" s="101"/>
      <c r="JS6" s="100"/>
      <c r="JT6" s="100"/>
      <c r="JU6" s="102"/>
      <c r="JV6" s="100"/>
      <c r="JW6" s="100"/>
      <c r="JX6" s="102"/>
      <c r="JY6" s="102"/>
      <c r="JZ6" s="102"/>
      <c r="KA6" s="102"/>
      <c r="KB6" s="102"/>
      <c r="KC6" s="103"/>
      <c r="KD6" s="104">
        <v>2017</v>
      </c>
      <c r="KE6" s="102"/>
      <c r="KF6" s="102"/>
      <c r="KG6" s="102"/>
      <c r="KH6" s="102"/>
      <c r="KI6" s="102"/>
      <c r="KJ6" s="102"/>
      <c r="KK6" s="102"/>
    </row>
    <row r="7" spans="1:297" hidden="1" x14ac:dyDescent="0.2">
      <c r="A7" s="105"/>
      <c r="B7" s="106" t="s">
        <v>209</v>
      </c>
      <c r="C7" s="106" t="s">
        <v>210</v>
      </c>
      <c r="D7" s="106" t="s">
        <v>211</v>
      </c>
      <c r="E7" s="106" t="s">
        <v>212</v>
      </c>
      <c r="F7" s="106" t="s">
        <v>213</v>
      </c>
      <c r="G7" s="106" t="s">
        <v>214</v>
      </c>
      <c r="H7" s="106" t="s">
        <v>215</v>
      </c>
      <c r="I7" s="106" t="s">
        <v>216</v>
      </c>
      <c r="J7" s="106" t="s">
        <v>217</v>
      </c>
      <c r="K7" s="106" t="s">
        <v>218</v>
      </c>
      <c r="L7" s="106" t="s">
        <v>219</v>
      </c>
      <c r="M7" s="106" t="s">
        <v>220</v>
      </c>
      <c r="N7" s="106" t="s">
        <v>209</v>
      </c>
      <c r="O7" s="106" t="s">
        <v>210</v>
      </c>
      <c r="P7" s="106" t="s">
        <v>211</v>
      </c>
      <c r="Q7" s="106" t="s">
        <v>212</v>
      </c>
      <c r="R7" s="106" t="s">
        <v>213</v>
      </c>
      <c r="S7" s="106" t="s">
        <v>214</v>
      </c>
      <c r="T7" s="106" t="s">
        <v>215</v>
      </c>
      <c r="U7" s="106" t="s">
        <v>216</v>
      </c>
      <c r="V7" s="106" t="s">
        <v>217</v>
      </c>
      <c r="W7" s="106" t="s">
        <v>218</v>
      </c>
      <c r="X7" s="106" t="s">
        <v>219</v>
      </c>
      <c r="Y7" s="106" t="s">
        <v>220</v>
      </c>
      <c r="Z7" s="106" t="s">
        <v>209</v>
      </c>
      <c r="AA7" s="106" t="s">
        <v>210</v>
      </c>
      <c r="AB7" s="106" t="s">
        <v>211</v>
      </c>
      <c r="AC7" s="106" t="s">
        <v>212</v>
      </c>
      <c r="AD7" s="106" t="s">
        <v>213</v>
      </c>
      <c r="AE7" s="106" t="s">
        <v>214</v>
      </c>
      <c r="AF7" s="106" t="s">
        <v>215</v>
      </c>
      <c r="AG7" s="106" t="s">
        <v>216</v>
      </c>
      <c r="AH7" s="106" t="s">
        <v>217</v>
      </c>
      <c r="AI7" s="106" t="s">
        <v>218</v>
      </c>
      <c r="AJ7" s="106" t="s">
        <v>219</v>
      </c>
      <c r="AK7" s="106" t="s">
        <v>220</v>
      </c>
      <c r="AL7" s="106" t="s">
        <v>209</v>
      </c>
      <c r="AM7" s="106" t="s">
        <v>210</v>
      </c>
      <c r="AN7" s="106" t="s">
        <v>211</v>
      </c>
      <c r="AO7" s="106" t="s">
        <v>212</v>
      </c>
      <c r="AP7" s="106" t="s">
        <v>213</v>
      </c>
      <c r="AQ7" s="106" t="s">
        <v>214</v>
      </c>
      <c r="AR7" s="106" t="s">
        <v>215</v>
      </c>
      <c r="AS7" s="106" t="s">
        <v>216</v>
      </c>
      <c r="AT7" s="106" t="s">
        <v>217</v>
      </c>
      <c r="AU7" s="106" t="s">
        <v>218</v>
      </c>
      <c r="AV7" s="106" t="s">
        <v>219</v>
      </c>
      <c r="AW7" s="106" t="s">
        <v>220</v>
      </c>
      <c r="AX7" s="106" t="s">
        <v>209</v>
      </c>
      <c r="AY7" s="106" t="s">
        <v>210</v>
      </c>
      <c r="AZ7" s="106" t="s">
        <v>211</v>
      </c>
      <c r="BA7" s="106" t="s">
        <v>212</v>
      </c>
      <c r="BB7" s="106" t="s">
        <v>213</v>
      </c>
      <c r="BC7" s="106" t="s">
        <v>214</v>
      </c>
      <c r="BD7" s="106" t="s">
        <v>215</v>
      </c>
      <c r="BE7" s="106" t="s">
        <v>216</v>
      </c>
      <c r="BF7" s="106" t="s">
        <v>217</v>
      </c>
      <c r="BG7" s="106" t="s">
        <v>218</v>
      </c>
      <c r="BH7" s="106" t="s">
        <v>219</v>
      </c>
      <c r="BI7" s="106" t="s">
        <v>220</v>
      </c>
      <c r="BJ7" s="106" t="s">
        <v>209</v>
      </c>
      <c r="BK7" s="106" t="s">
        <v>210</v>
      </c>
      <c r="BL7" s="106" t="s">
        <v>211</v>
      </c>
      <c r="BM7" s="106" t="s">
        <v>212</v>
      </c>
      <c r="BN7" s="106" t="s">
        <v>213</v>
      </c>
      <c r="BO7" s="106" t="s">
        <v>214</v>
      </c>
      <c r="BP7" s="106" t="s">
        <v>215</v>
      </c>
      <c r="BQ7" s="106" t="s">
        <v>216</v>
      </c>
      <c r="BR7" s="106" t="s">
        <v>217</v>
      </c>
      <c r="BS7" s="106" t="s">
        <v>218</v>
      </c>
      <c r="BT7" s="106" t="s">
        <v>219</v>
      </c>
      <c r="BU7" s="106" t="s">
        <v>220</v>
      </c>
      <c r="BV7" s="106" t="s">
        <v>209</v>
      </c>
      <c r="BW7" s="106" t="s">
        <v>210</v>
      </c>
      <c r="BX7" s="106" t="s">
        <v>211</v>
      </c>
      <c r="BY7" s="106" t="s">
        <v>212</v>
      </c>
      <c r="BZ7" s="106" t="s">
        <v>213</v>
      </c>
      <c r="CA7" s="106" t="s">
        <v>214</v>
      </c>
      <c r="CB7" s="106" t="s">
        <v>215</v>
      </c>
      <c r="CC7" s="106" t="s">
        <v>216</v>
      </c>
      <c r="CD7" s="106" t="s">
        <v>217</v>
      </c>
      <c r="CE7" s="106" t="s">
        <v>218</v>
      </c>
      <c r="CF7" s="106" t="s">
        <v>219</v>
      </c>
      <c r="CG7" s="106" t="s">
        <v>220</v>
      </c>
      <c r="CH7" s="106" t="s">
        <v>209</v>
      </c>
      <c r="CI7" s="106" t="s">
        <v>210</v>
      </c>
      <c r="CJ7" s="106" t="s">
        <v>211</v>
      </c>
      <c r="CK7" s="106" t="s">
        <v>212</v>
      </c>
      <c r="CL7" s="106" t="s">
        <v>213</v>
      </c>
      <c r="CM7" s="106" t="s">
        <v>214</v>
      </c>
      <c r="CN7" s="106" t="s">
        <v>215</v>
      </c>
      <c r="CO7" s="106" t="s">
        <v>216</v>
      </c>
      <c r="CP7" s="106" t="s">
        <v>217</v>
      </c>
      <c r="CQ7" s="106" t="s">
        <v>218</v>
      </c>
      <c r="CR7" s="106" t="s">
        <v>219</v>
      </c>
      <c r="CS7" s="106" t="s">
        <v>220</v>
      </c>
      <c r="CT7" s="106" t="s">
        <v>209</v>
      </c>
      <c r="CU7" s="106" t="s">
        <v>210</v>
      </c>
      <c r="CV7" s="106" t="s">
        <v>211</v>
      </c>
      <c r="CW7" s="106" t="s">
        <v>212</v>
      </c>
      <c r="CX7" s="106" t="s">
        <v>213</v>
      </c>
      <c r="CY7" s="106" t="s">
        <v>214</v>
      </c>
      <c r="CZ7" s="106" t="s">
        <v>215</v>
      </c>
      <c r="DA7" s="106" t="s">
        <v>216</v>
      </c>
      <c r="DB7" s="106" t="s">
        <v>217</v>
      </c>
      <c r="DC7" s="106" t="s">
        <v>218</v>
      </c>
      <c r="DD7" s="106" t="s">
        <v>219</v>
      </c>
      <c r="DE7" s="106" t="s">
        <v>220</v>
      </c>
      <c r="DF7" s="106" t="s">
        <v>209</v>
      </c>
      <c r="DG7" s="106" t="s">
        <v>210</v>
      </c>
      <c r="DH7" s="106" t="s">
        <v>211</v>
      </c>
      <c r="DI7" s="106" t="s">
        <v>212</v>
      </c>
      <c r="DJ7" s="106" t="s">
        <v>213</v>
      </c>
      <c r="DK7" s="106" t="s">
        <v>214</v>
      </c>
      <c r="DL7" s="106" t="s">
        <v>215</v>
      </c>
      <c r="DM7" s="106" t="s">
        <v>216</v>
      </c>
      <c r="DN7" s="106" t="s">
        <v>217</v>
      </c>
      <c r="DO7" s="106" t="s">
        <v>218</v>
      </c>
      <c r="DP7" s="106" t="s">
        <v>219</v>
      </c>
      <c r="DQ7" s="106" t="s">
        <v>220</v>
      </c>
      <c r="DR7" s="106" t="s">
        <v>209</v>
      </c>
      <c r="DS7" s="106" t="s">
        <v>210</v>
      </c>
      <c r="DT7" s="106" t="s">
        <v>211</v>
      </c>
      <c r="DU7" s="106" t="s">
        <v>212</v>
      </c>
      <c r="DV7" s="106" t="s">
        <v>213</v>
      </c>
      <c r="DW7" s="106" t="s">
        <v>214</v>
      </c>
      <c r="DX7" s="106" t="s">
        <v>215</v>
      </c>
      <c r="DY7" s="106" t="s">
        <v>216</v>
      </c>
      <c r="DZ7" s="106" t="s">
        <v>217</v>
      </c>
      <c r="EA7" s="106" t="s">
        <v>218</v>
      </c>
      <c r="EB7" s="106" t="s">
        <v>219</v>
      </c>
      <c r="EC7" s="106" t="s">
        <v>220</v>
      </c>
      <c r="ED7" s="106" t="s">
        <v>209</v>
      </c>
      <c r="EE7" s="106" t="s">
        <v>210</v>
      </c>
      <c r="EF7" s="106" t="s">
        <v>211</v>
      </c>
      <c r="EG7" s="106" t="s">
        <v>212</v>
      </c>
      <c r="EH7" s="106" t="s">
        <v>213</v>
      </c>
      <c r="EI7" s="106" t="s">
        <v>214</v>
      </c>
      <c r="EJ7" s="106" t="s">
        <v>215</v>
      </c>
      <c r="EK7" s="106" t="s">
        <v>216</v>
      </c>
      <c r="EL7" s="106" t="s">
        <v>217</v>
      </c>
      <c r="EM7" s="106" t="s">
        <v>218</v>
      </c>
      <c r="EN7" s="106" t="s">
        <v>219</v>
      </c>
      <c r="EO7" s="106" t="s">
        <v>220</v>
      </c>
      <c r="EP7" s="106" t="s">
        <v>209</v>
      </c>
      <c r="EQ7" s="106" t="s">
        <v>210</v>
      </c>
      <c r="ER7" s="106" t="s">
        <v>211</v>
      </c>
      <c r="ES7" s="106" t="s">
        <v>212</v>
      </c>
      <c r="ET7" s="106" t="s">
        <v>213</v>
      </c>
      <c r="EU7" s="106" t="s">
        <v>214</v>
      </c>
      <c r="EV7" s="106" t="s">
        <v>215</v>
      </c>
      <c r="EW7" s="106" t="s">
        <v>216</v>
      </c>
      <c r="EX7" s="106" t="s">
        <v>217</v>
      </c>
      <c r="EY7" s="106" t="s">
        <v>218</v>
      </c>
      <c r="EZ7" s="106" t="s">
        <v>219</v>
      </c>
      <c r="FA7" s="106" t="s">
        <v>220</v>
      </c>
      <c r="FB7" s="106" t="s">
        <v>209</v>
      </c>
      <c r="FC7" s="106" t="s">
        <v>210</v>
      </c>
      <c r="FD7" s="106" t="s">
        <v>211</v>
      </c>
      <c r="FE7" s="106" t="s">
        <v>212</v>
      </c>
      <c r="FF7" s="106" t="s">
        <v>213</v>
      </c>
      <c r="FG7" s="106" t="s">
        <v>214</v>
      </c>
      <c r="FH7" s="106" t="s">
        <v>215</v>
      </c>
      <c r="FI7" s="106" t="s">
        <v>216</v>
      </c>
      <c r="FJ7" s="106" t="s">
        <v>217</v>
      </c>
      <c r="FK7" s="106" t="s">
        <v>218</v>
      </c>
      <c r="FL7" s="106" t="s">
        <v>219</v>
      </c>
      <c r="FM7" s="106" t="s">
        <v>220</v>
      </c>
      <c r="FN7" s="106" t="s">
        <v>209</v>
      </c>
      <c r="FO7" s="106" t="s">
        <v>210</v>
      </c>
      <c r="FP7" s="106" t="s">
        <v>211</v>
      </c>
      <c r="FQ7" s="106" t="s">
        <v>212</v>
      </c>
      <c r="FR7" s="106" t="s">
        <v>213</v>
      </c>
      <c r="FS7" s="106" t="s">
        <v>214</v>
      </c>
      <c r="FT7" s="106" t="s">
        <v>215</v>
      </c>
      <c r="FU7" s="106" t="s">
        <v>216</v>
      </c>
      <c r="FV7" s="106" t="s">
        <v>217</v>
      </c>
      <c r="FW7" s="106" t="s">
        <v>218</v>
      </c>
      <c r="FX7" s="106" t="s">
        <v>219</v>
      </c>
      <c r="FY7" s="106" t="s">
        <v>220</v>
      </c>
      <c r="FZ7" s="106" t="s">
        <v>209</v>
      </c>
      <c r="GA7" s="106" t="s">
        <v>210</v>
      </c>
      <c r="GB7" s="106" t="s">
        <v>211</v>
      </c>
      <c r="GC7" s="106" t="s">
        <v>212</v>
      </c>
      <c r="GD7" s="106" t="s">
        <v>213</v>
      </c>
      <c r="GE7" s="106" t="s">
        <v>214</v>
      </c>
      <c r="GF7" s="106" t="s">
        <v>215</v>
      </c>
      <c r="GG7" s="106" t="s">
        <v>216</v>
      </c>
      <c r="GH7" s="106" t="s">
        <v>217</v>
      </c>
      <c r="GI7" s="106" t="s">
        <v>218</v>
      </c>
      <c r="GJ7" s="106" t="s">
        <v>219</v>
      </c>
      <c r="GK7" s="106" t="s">
        <v>220</v>
      </c>
      <c r="GL7" s="106" t="s">
        <v>209</v>
      </c>
      <c r="GM7" s="106" t="s">
        <v>210</v>
      </c>
      <c r="GN7" s="106" t="s">
        <v>211</v>
      </c>
      <c r="GO7" s="106" t="s">
        <v>212</v>
      </c>
      <c r="GP7" s="106" t="s">
        <v>213</v>
      </c>
      <c r="GQ7" s="106" t="s">
        <v>214</v>
      </c>
      <c r="GR7" s="106" t="s">
        <v>215</v>
      </c>
      <c r="GS7" s="106" t="s">
        <v>216</v>
      </c>
      <c r="GT7" s="106" t="s">
        <v>217</v>
      </c>
      <c r="GU7" s="106" t="s">
        <v>218</v>
      </c>
      <c r="GV7" s="106" t="s">
        <v>219</v>
      </c>
      <c r="GW7" s="106" t="s">
        <v>220</v>
      </c>
      <c r="GX7" s="106" t="s">
        <v>209</v>
      </c>
      <c r="GY7" s="106" t="s">
        <v>210</v>
      </c>
      <c r="GZ7" s="106" t="s">
        <v>211</v>
      </c>
      <c r="HA7" s="106" t="s">
        <v>212</v>
      </c>
      <c r="HB7" s="106" t="s">
        <v>213</v>
      </c>
      <c r="HC7" s="106" t="s">
        <v>214</v>
      </c>
      <c r="HD7" s="106" t="s">
        <v>215</v>
      </c>
      <c r="HE7" s="106" t="s">
        <v>216</v>
      </c>
      <c r="HF7" s="106" t="s">
        <v>217</v>
      </c>
      <c r="HG7" s="106" t="s">
        <v>218</v>
      </c>
      <c r="HH7" s="106" t="s">
        <v>219</v>
      </c>
      <c r="HI7" s="106" t="s">
        <v>220</v>
      </c>
      <c r="HJ7" s="107" t="s">
        <v>209</v>
      </c>
      <c r="HK7" s="106" t="s">
        <v>210</v>
      </c>
      <c r="HL7" s="106" t="s">
        <v>211</v>
      </c>
      <c r="HM7" s="106" t="s">
        <v>212</v>
      </c>
      <c r="HN7" s="106" t="s">
        <v>213</v>
      </c>
      <c r="HO7" s="106" t="s">
        <v>214</v>
      </c>
      <c r="HP7" s="106" t="s">
        <v>215</v>
      </c>
      <c r="HQ7" s="106" t="s">
        <v>216</v>
      </c>
      <c r="HR7" s="106" t="s">
        <v>217</v>
      </c>
      <c r="HS7" s="106" t="s">
        <v>218</v>
      </c>
      <c r="HT7" s="106" t="s">
        <v>219</v>
      </c>
      <c r="HU7" s="106" t="s">
        <v>220</v>
      </c>
      <c r="HV7" s="106" t="s">
        <v>209</v>
      </c>
      <c r="HW7" s="108" t="s">
        <v>210</v>
      </c>
      <c r="HX7" s="106" t="s">
        <v>211</v>
      </c>
      <c r="HY7" s="108" t="s">
        <v>212</v>
      </c>
      <c r="HZ7" s="108" t="s">
        <v>213</v>
      </c>
      <c r="IA7" s="108" t="s">
        <v>214</v>
      </c>
      <c r="IB7" s="108" t="s">
        <v>215</v>
      </c>
      <c r="IC7" s="108" t="s">
        <v>216</v>
      </c>
      <c r="ID7" s="108" t="s">
        <v>217</v>
      </c>
      <c r="IE7" s="108" t="s">
        <v>218</v>
      </c>
      <c r="IF7" s="108" t="s">
        <v>219</v>
      </c>
      <c r="IG7" s="108" t="s">
        <v>220</v>
      </c>
      <c r="IH7" s="108" t="s">
        <v>209</v>
      </c>
      <c r="II7" s="108" t="s">
        <v>210</v>
      </c>
      <c r="IJ7" s="108" t="s">
        <v>211</v>
      </c>
      <c r="IK7" s="108" t="s">
        <v>212</v>
      </c>
      <c r="IL7" s="108" t="s">
        <v>213</v>
      </c>
      <c r="IM7" s="108" t="s">
        <v>214</v>
      </c>
      <c r="IN7" s="108" t="s">
        <v>215</v>
      </c>
      <c r="IO7" s="108" t="s">
        <v>216</v>
      </c>
      <c r="IP7" s="108" t="s">
        <v>217</v>
      </c>
      <c r="IQ7" s="108" t="s">
        <v>218</v>
      </c>
      <c r="IR7" s="108" t="s">
        <v>219</v>
      </c>
      <c r="IS7" s="108" t="s">
        <v>220</v>
      </c>
      <c r="IT7" s="108" t="s">
        <v>209</v>
      </c>
      <c r="IU7" s="108" t="s">
        <v>210</v>
      </c>
      <c r="IV7" s="108" t="s">
        <v>211</v>
      </c>
      <c r="IW7" s="108" t="s">
        <v>212</v>
      </c>
      <c r="IX7" s="108" t="s">
        <v>213</v>
      </c>
      <c r="IY7" s="108" t="s">
        <v>214</v>
      </c>
      <c r="IZ7" s="108" t="s">
        <v>215</v>
      </c>
      <c r="JA7" s="108" t="s">
        <v>216</v>
      </c>
      <c r="JB7" s="108" t="s">
        <v>217</v>
      </c>
      <c r="JC7" s="108" t="s">
        <v>218</v>
      </c>
      <c r="JD7" s="108" t="s">
        <v>219</v>
      </c>
      <c r="JE7" s="108" t="s">
        <v>220</v>
      </c>
      <c r="JF7" s="108" t="s">
        <v>209</v>
      </c>
      <c r="JG7" s="108" t="s">
        <v>210</v>
      </c>
      <c r="JH7" s="108" t="s">
        <v>211</v>
      </c>
      <c r="JI7" s="108" t="s">
        <v>212</v>
      </c>
      <c r="JJ7" s="108" t="s">
        <v>213</v>
      </c>
      <c r="JK7" s="108" t="s">
        <v>214</v>
      </c>
      <c r="JL7" s="108" t="s">
        <v>215</v>
      </c>
      <c r="JM7" s="108" t="s">
        <v>216</v>
      </c>
      <c r="JN7" s="108" t="s">
        <v>217</v>
      </c>
      <c r="JO7" s="108" t="s">
        <v>218</v>
      </c>
      <c r="JP7" s="108" t="s">
        <v>219</v>
      </c>
      <c r="JQ7" s="108" t="s">
        <v>220</v>
      </c>
      <c r="JR7" s="109" t="s">
        <v>209</v>
      </c>
      <c r="JS7" s="109" t="s">
        <v>210</v>
      </c>
      <c r="JT7" s="109" t="s">
        <v>211</v>
      </c>
      <c r="JU7" s="110" t="s">
        <v>212</v>
      </c>
      <c r="JV7" s="110" t="s">
        <v>213</v>
      </c>
      <c r="JW7" s="110" t="s">
        <v>214</v>
      </c>
      <c r="JX7" s="110" t="s">
        <v>215</v>
      </c>
      <c r="JY7" s="110" t="s">
        <v>216</v>
      </c>
      <c r="JZ7" s="110" t="s">
        <v>217</v>
      </c>
      <c r="KA7" s="110" t="s">
        <v>218</v>
      </c>
      <c r="KB7" s="110" t="s">
        <v>219</v>
      </c>
      <c r="KC7" s="110" t="s">
        <v>220</v>
      </c>
      <c r="KD7" s="109" t="s">
        <v>209</v>
      </c>
      <c r="KE7" s="109" t="s">
        <v>210</v>
      </c>
      <c r="KF7" s="109" t="s">
        <v>211</v>
      </c>
      <c r="KG7" s="109" t="s">
        <v>212</v>
      </c>
      <c r="KH7" s="109" t="s">
        <v>213</v>
      </c>
      <c r="KI7" s="109" t="s">
        <v>214</v>
      </c>
      <c r="KJ7" s="109" t="s">
        <v>215</v>
      </c>
      <c r="KK7" s="109" t="s">
        <v>216</v>
      </c>
    </row>
    <row r="8" spans="1:297" ht="25.5" hidden="1" x14ac:dyDescent="0.2">
      <c r="A8" s="111" t="s">
        <v>221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JG8" s="112"/>
      <c r="JH8" s="112"/>
      <c r="JI8" s="112"/>
      <c r="JJ8" s="112"/>
      <c r="JK8" s="112"/>
      <c r="JL8" s="112"/>
      <c r="JM8" s="112"/>
      <c r="JN8" s="112"/>
      <c r="JO8" s="112"/>
      <c r="JP8" s="112"/>
      <c r="JQ8" s="112"/>
      <c r="JR8" s="112"/>
      <c r="JS8" s="112"/>
      <c r="JT8" s="112"/>
      <c r="JU8" s="112"/>
      <c r="JV8" s="112"/>
      <c r="JW8" s="112"/>
      <c r="JX8" s="112"/>
      <c r="JY8" s="112"/>
      <c r="JZ8" s="112"/>
      <c r="KA8" s="112"/>
      <c r="KB8" s="112"/>
      <c r="KC8" s="112"/>
      <c r="KD8" s="112"/>
      <c r="KE8" s="112"/>
      <c r="KF8" s="112"/>
      <c r="KG8" s="112"/>
      <c r="KH8" s="112"/>
      <c r="KI8" s="112"/>
      <c r="KJ8" s="112"/>
      <c r="KK8" s="112"/>
    </row>
    <row r="9" spans="1:297" hidden="1" x14ac:dyDescent="0.2">
      <c r="A9" s="113" t="s">
        <v>222</v>
      </c>
      <c r="B9" s="114">
        <v>175.4</v>
      </c>
      <c r="C9" s="114">
        <v>180.6</v>
      </c>
      <c r="D9" s="114">
        <v>188.2</v>
      </c>
      <c r="E9" s="114">
        <v>202.2</v>
      </c>
      <c r="F9" s="114">
        <v>221.1</v>
      </c>
      <c r="G9" s="114">
        <v>246.4</v>
      </c>
      <c r="H9" s="114">
        <v>253.8</v>
      </c>
      <c r="I9" s="114">
        <v>274.5</v>
      </c>
      <c r="J9" s="114">
        <v>300.5</v>
      </c>
      <c r="K9" s="114">
        <v>309.60000000000002</v>
      </c>
      <c r="L9" s="114">
        <v>311.3</v>
      </c>
      <c r="M9" s="114">
        <v>321.39999999999998</v>
      </c>
      <c r="N9" s="114">
        <v>288</v>
      </c>
      <c r="O9" s="114">
        <v>316.39999999999998</v>
      </c>
      <c r="P9" s="114">
        <v>320.89999999999998</v>
      </c>
      <c r="Q9" s="114">
        <v>322</v>
      </c>
      <c r="R9" s="114">
        <v>332.2</v>
      </c>
      <c r="S9" s="114">
        <v>340.2</v>
      </c>
      <c r="T9" s="114">
        <v>342.2</v>
      </c>
      <c r="U9" s="114">
        <v>345.9</v>
      </c>
      <c r="V9" s="114">
        <v>358.6</v>
      </c>
      <c r="W9" s="115">
        <v>356.7</v>
      </c>
      <c r="X9" s="115">
        <v>370.2</v>
      </c>
      <c r="Y9" s="115">
        <v>381.6</v>
      </c>
      <c r="Z9" s="115">
        <v>401</v>
      </c>
      <c r="AA9" s="115">
        <v>403.5</v>
      </c>
      <c r="AB9" s="115">
        <v>399.1</v>
      </c>
      <c r="AC9" s="115">
        <v>390.9</v>
      </c>
      <c r="AD9" s="115">
        <v>391.4</v>
      </c>
      <c r="AE9" s="115">
        <v>364.1</v>
      </c>
      <c r="AF9" s="115">
        <v>344.1</v>
      </c>
      <c r="AG9" s="115">
        <v>351.9</v>
      </c>
      <c r="AH9" s="115">
        <v>342.3</v>
      </c>
      <c r="AI9" s="115">
        <v>337.4</v>
      </c>
      <c r="AJ9" s="115">
        <v>323.60000000000002</v>
      </c>
      <c r="AK9" s="115">
        <v>154</v>
      </c>
      <c r="AL9" s="115">
        <v>164.8</v>
      </c>
      <c r="AM9" s="115">
        <v>158.69999999999999</v>
      </c>
      <c r="AN9" s="115">
        <v>136.19999999999999</v>
      </c>
      <c r="AO9" s="115">
        <v>131.30000000000001</v>
      </c>
      <c r="AP9" s="115">
        <v>134.6</v>
      </c>
      <c r="AQ9" s="115">
        <v>127.5</v>
      </c>
      <c r="AR9" s="115">
        <v>127.1</v>
      </c>
      <c r="AS9" s="115">
        <v>129.80000000000001</v>
      </c>
      <c r="AT9" s="115">
        <v>131.6</v>
      </c>
      <c r="AU9" s="115">
        <v>135.69999999999999</v>
      </c>
      <c r="AV9" s="115">
        <v>140.4</v>
      </c>
      <c r="AW9" s="115">
        <v>166.9</v>
      </c>
      <c r="AX9" s="115">
        <v>170.5</v>
      </c>
      <c r="AY9" s="115">
        <v>163.6</v>
      </c>
      <c r="AZ9" s="115">
        <v>168.2</v>
      </c>
      <c r="BA9" s="115">
        <v>166.6</v>
      </c>
      <c r="BB9" s="115">
        <v>160.1</v>
      </c>
      <c r="BC9" s="115">
        <v>159.9</v>
      </c>
      <c r="BD9" s="115">
        <v>171.3</v>
      </c>
      <c r="BE9" s="115">
        <v>176.2</v>
      </c>
      <c r="BF9" s="115">
        <v>184.7</v>
      </c>
      <c r="BG9" s="115">
        <v>205.7</v>
      </c>
      <c r="BH9" s="115">
        <v>219.7</v>
      </c>
      <c r="BI9" s="115">
        <v>236.5</v>
      </c>
      <c r="BJ9" s="115">
        <v>233.4</v>
      </c>
      <c r="BK9" s="115">
        <v>237.8</v>
      </c>
      <c r="BL9" s="115">
        <v>248</v>
      </c>
      <c r="BM9" s="115">
        <v>255.3</v>
      </c>
      <c r="BN9" s="115">
        <v>279.89999999999998</v>
      </c>
      <c r="BO9" s="115">
        <v>279.2</v>
      </c>
      <c r="BP9" s="115">
        <v>286.10000000000002</v>
      </c>
      <c r="BQ9" s="115">
        <v>279.7</v>
      </c>
      <c r="BR9" s="115">
        <v>297.39999999999998</v>
      </c>
      <c r="BS9" s="115">
        <v>288.60000000000002</v>
      </c>
      <c r="BT9" s="115">
        <v>288.60000000000002</v>
      </c>
      <c r="BU9" s="115">
        <v>266.2</v>
      </c>
      <c r="BV9" s="115">
        <v>255.1</v>
      </c>
      <c r="BW9" s="115">
        <v>253.3</v>
      </c>
      <c r="BX9" s="115">
        <v>256.3</v>
      </c>
      <c r="BY9" s="115">
        <v>250.1</v>
      </c>
      <c r="BZ9" s="115">
        <v>261.8</v>
      </c>
      <c r="CA9" s="115">
        <v>271.3</v>
      </c>
      <c r="CB9" s="115">
        <v>264.89999999999998</v>
      </c>
      <c r="CC9" s="115">
        <v>258.10000000000002</v>
      </c>
      <c r="CD9" s="115">
        <v>259.8</v>
      </c>
      <c r="CE9" s="115">
        <v>266.5</v>
      </c>
      <c r="CF9" s="115">
        <v>271.10000000000002</v>
      </c>
      <c r="CG9" s="115">
        <v>263.2</v>
      </c>
      <c r="CH9" s="115">
        <v>284.10000000000002</v>
      </c>
      <c r="CI9" s="115">
        <v>281.7</v>
      </c>
      <c r="CJ9" s="115">
        <v>277.3</v>
      </c>
      <c r="CK9" s="115">
        <v>284.10000000000002</v>
      </c>
      <c r="CL9" s="115">
        <v>270.2</v>
      </c>
      <c r="CM9" s="115">
        <v>267.2</v>
      </c>
      <c r="CN9" s="115">
        <v>271.10000000000002</v>
      </c>
      <c r="CO9" s="115">
        <v>278.2</v>
      </c>
      <c r="CP9" s="115">
        <v>279.60000000000002</v>
      </c>
      <c r="CQ9" s="115">
        <v>278.89999999999998</v>
      </c>
      <c r="CR9" s="115">
        <v>288.7</v>
      </c>
      <c r="CS9" s="115">
        <v>295</v>
      </c>
      <c r="CT9" s="115">
        <v>305.60000000000002</v>
      </c>
      <c r="CU9" s="115">
        <v>322</v>
      </c>
      <c r="CV9" s="115">
        <v>312.5</v>
      </c>
      <c r="CW9" s="115">
        <v>313.7</v>
      </c>
      <c r="CX9" s="115">
        <v>321</v>
      </c>
      <c r="CY9" s="115">
        <v>319.3</v>
      </c>
      <c r="CZ9" s="115">
        <v>321.3</v>
      </c>
      <c r="DA9" s="115">
        <v>334.1</v>
      </c>
      <c r="DB9" s="115">
        <v>371.2</v>
      </c>
      <c r="DC9" s="115">
        <v>382</v>
      </c>
      <c r="DD9" s="115">
        <v>378.6</v>
      </c>
      <c r="DE9" s="115">
        <v>390.9</v>
      </c>
      <c r="DF9" s="115">
        <v>390.7</v>
      </c>
      <c r="DG9" s="115">
        <v>392.7</v>
      </c>
      <c r="DH9" s="115">
        <v>404</v>
      </c>
      <c r="DI9" s="115">
        <v>390.4</v>
      </c>
      <c r="DJ9" s="115">
        <v>388.9</v>
      </c>
      <c r="DK9" s="115">
        <v>387.7</v>
      </c>
      <c r="DL9" s="115">
        <v>375.2</v>
      </c>
      <c r="DM9" s="115">
        <v>368.8</v>
      </c>
      <c r="DN9" s="115">
        <v>363</v>
      </c>
      <c r="DO9" s="115">
        <v>373.8</v>
      </c>
      <c r="DP9" s="115">
        <v>401.1</v>
      </c>
      <c r="DQ9" s="115">
        <v>413.8</v>
      </c>
      <c r="DR9" s="115">
        <v>422.2</v>
      </c>
      <c r="DS9" s="115">
        <v>442.1</v>
      </c>
      <c r="DT9" s="115">
        <v>452.5</v>
      </c>
      <c r="DU9" s="115">
        <v>433.8</v>
      </c>
      <c r="DV9" s="115">
        <v>440</v>
      </c>
      <c r="DW9" s="115">
        <v>452.9</v>
      </c>
      <c r="DX9" s="115">
        <v>452.3</v>
      </c>
      <c r="DY9" s="115">
        <v>460.2</v>
      </c>
      <c r="DZ9" s="115">
        <v>481.6</v>
      </c>
      <c r="EA9" s="115">
        <v>498.9</v>
      </c>
      <c r="EB9" s="114">
        <v>561.20000000000005</v>
      </c>
      <c r="EC9" s="114">
        <v>576.5</v>
      </c>
      <c r="ED9" s="114">
        <v>597.5</v>
      </c>
      <c r="EE9" s="114">
        <v>620.1</v>
      </c>
      <c r="EF9" s="114">
        <v>631.9</v>
      </c>
      <c r="EG9" s="114">
        <v>639.20000000000005</v>
      </c>
      <c r="EH9" s="114">
        <v>650.29999999999995</v>
      </c>
      <c r="EI9" s="114">
        <v>648</v>
      </c>
      <c r="EJ9" s="114">
        <v>652.1</v>
      </c>
      <c r="EK9" s="114">
        <v>664.6</v>
      </c>
      <c r="EL9" s="114">
        <v>707.6</v>
      </c>
      <c r="EM9" s="114">
        <v>750.4</v>
      </c>
      <c r="EN9" s="114">
        <v>769.6</v>
      </c>
      <c r="EO9" s="114">
        <v>780.9</v>
      </c>
      <c r="EP9" s="114">
        <v>823</v>
      </c>
      <c r="EQ9" s="114">
        <v>809.5</v>
      </c>
      <c r="ER9" s="114">
        <v>851.3</v>
      </c>
      <c r="ES9" s="114">
        <v>884.2</v>
      </c>
      <c r="ET9" s="114">
        <v>935.7</v>
      </c>
      <c r="EU9" s="114">
        <v>962.6</v>
      </c>
      <c r="EV9" s="115">
        <v>1009.8</v>
      </c>
      <c r="EW9" s="115">
        <v>1009.2</v>
      </c>
      <c r="EX9" s="115">
        <v>1061.7</v>
      </c>
      <c r="EY9" s="115">
        <v>1076.0999999999999</v>
      </c>
      <c r="EZ9" s="115">
        <v>1112.8</v>
      </c>
      <c r="FA9" s="115">
        <v>1188.4000000000001</v>
      </c>
      <c r="FB9" s="115">
        <v>1259.2</v>
      </c>
      <c r="FC9" s="115">
        <v>1262.7</v>
      </c>
      <c r="FD9" s="115">
        <v>1335.5</v>
      </c>
      <c r="FE9" s="115">
        <v>1359.4</v>
      </c>
      <c r="FF9" s="115">
        <v>1429.8</v>
      </c>
      <c r="FG9" s="115">
        <v>1430.6</v>
      </c>
      <c r="FH9" s="115">
        <v>1436.4</v>
      </c>
      <c r="FI9" s="115">
        <v>1517.2</v>
      </c>
      <c r="FJ9" s="115">
        <v>1538.1</v>
      </c>
      <c r="FK9" s="115">
        <v>1580.7</v>
      </c>
      <c r="FL9" s="115">
        <v>1596.2</v>
      </c>
      <c r="FM9" s="115">
        <v>1602.7</v>
      </c>
      <c r="FN9" s="115">
        <v>1589.8</v>
      </c>
      <c r="FO9" s="115">
        <v>1621.9</v>
      </c>
      <c r="FP9" s="115">
        <v>1761.4</v>
      </c>
      <c r="FQ9" s="115">
        <v>1769.6</v>
      </c>
      <c r="FR9" s="115">
        <v>1815</v>
      </c>
      <c r="FS9" s="115">
        <v>1928.4</v>
      </c>
      <c r="FT9" s="115">
        <v>1954.9</v>
      </c>
      <c r="FU9" s="115">
        <v>1977.8</v>
      </c>
      <c r="FV9" s="115">
        <v>1909.1</v>
      </c>
      <c r="FW9" s="115">
        <v>1903.1</v>
      </c>
      <c r="FX9" s="115">
        <v>1929.4</v>
      </c>
      <c r="FY9" s="115">
        <v>2007.2</v>
      </c>
      <c r="FZ9" s="115">
        <v>2031.3</v>
      </c>
      <c r="GA9" s="115">
        <v>2104.9</v>
      </c>
      <c r="GB9" s="115">
        <v>2169.6</v>
      </c>
      <c r="GC9" s="115">
        <v>2225.1</v>
      </c>
      <c r="GD9" s="115">
        <v>2352.3000000000002</v>
      </c>
      <c r="GE9" s="115">
        <v>2371.9</v>
      </c>
      <c r="GF9" s="115">
        <v>2366.1999999999998</v>
      </c>
      <c r="GG9" s="115">
        <v>2478.5</v>
      </c>
      <c r="GH9" s="115">
        <v>2585.6</v>
      </c>
      <c r="GI9" s="116">
        <v>2547.1999999999998</v>
      </c>
      <c r="GJ9" s="116">
        <v>2521.3000000000002</v>
      </c>
      <c r="GK9" s="116">
        <v>2542.8000000000002</v>
      </c>
      <c r="GL9" s="117">
        <v>2545.8000000000002</v>
      </c>
      <c r="GM9" s="116">
        <v>2563.4</v>
      </c>
      <c r="GN9" s="116">
        <v>2480.9</v>
      </c>
      <c r="GO9" s="116">
        <v>2462.1</v>
      </c>
      <c r="GP9" s="115">
        <v>2459.4</v>
      </c>
      <c r="GQ9" s="116">
        <v>2487.1999999999998</v>
      </c>
      <c r="GR9" s="115">
        <v>2448.6</v>
      </c>
      <c r="GS9" s="115">
        <v>2493.3000000000002</v>
      </c>
      <c r="GT9" s="115">
        <v>2587.1999999999998</v>
      </c>
      <c r="GU9" s="115">
        <v>2587.5</v>
      </c>
      <c r="GV9" s="115">
        <v>2563.9</v>
      </c>
      <c r="GW9" s="115">
        <v>2567.9</v>
      </c>
      <c r="GX9" s="115">
        <v>2522.1999999999998</v>
      </c>
      <c r="GY9" s="115">
        <v>2523.9</v>
      </c>
      <c r="GZ9" s="115">
        <v>2564.6999999999998</v>
      </c>
      <c r="HA9" s="115">
        <v>2529.6</v>
      </c>
      <c r="HB9" s="115">
        <v>3062.9</v>
      </c>
      <c r="HC9" s="115">
        <v>3054.3</v>
      </c>
      <c r="HD9" s="115">
        <v>3155.5</v>
      </c>
      <c r="HE9" s="115">
        <v>3222.1</v>
      </c>
      <c r="HF9" s="115">
        <v>3240.7</v>
      </c>
      <c r="HG9" s="115">
        <v>3158.8</v>
      </c>
      <c r="HH9" s="115">
        <v>3048.1</v>
      </c>
      <c r="HI9" s="115">
        <v>2930.7</v>
      </c>
      <c r="HJ9" s="116">
        <v>2936.1</v>
      </c>
      <c r="HK9" s="115">
        <v>2924.1</v>
      </c>
      <c r="HL9" s="115">
        <v>2844.3</v>
      </c>
      <c r="HM9" s="115">
        <v>2839.3</v>
      </c>
      <c r="HN9" s="118">
        <v>2832.1</v>
      </c>
      <c r="HO9" s="118">
        <v>2856</v>
      </c>
      <c r="HP9" s="118">
        <v>2827.4</v>
      </c>
      <c r="HQ9" s="118">
        <v>2840.5</v>
      </c>
      <c r="HR9" s="118">
        <v>2846</v>
      </c>
      <c r="HS9" s="118">
        <v>2898.7</v>
      </c>
      <c r="HT9" s="118">
        <v>2935.1</v>
      </c>
      <c r="HU9" s="118">
        <v>2755.1</v>
      </c>
      <c r="HV9" s="119">
        <v>2833.8</v>
      </c>
      <c r="HW9" s="119">
        <v>2821.3</v>
      </c>
      <c r="HX9" s="119">
        <v>2541.5</v>
      </c>
      <c r="HY9" s="119">
        <v>2578.1</v>
      </c>
      <c r="HZ9" s="119">
        <v>2456.1999999999998</v>
      </c>
      <c r="IA9" s="119">
        <v>2455</v>
      </c>
      <c r="IB9" s="119">
        <v>2455.3000000000002</v>
      </c>
      <c r="IC9" s="119">
        <v>2567.3000000000002</v>
      </c>
      <c r="ID9" s="119">
        <v>2607.6</v>
      </c>
      <c r="IE9" s="119">
        <v>2641.4</v>
      </c>
      <c r="IF9" s="119">
        <v>2597</v>
      </c>
      <c r="IG9" s="119">
        <v>2378.5</v>
      </c>
      <c r="IH9" s="119">
        <v>2398.1</v>
      </c>
      <c r="II9" s="119">
        <v>2452.6999999999998</v>
      </c>
      <c r="IJ9" s="119">
        <v>2358.6999999999998</v>
      </c>
      <c r="IK9" s="119">
        <v>2312.9</v>
      </c>
      <c r="IL9" s="119">
        <v>2442.1999999999998</v>
      </c>
      <c r="IM9" s="119">
        <v>2345.5</v>
      </c>
      <c r="IN9" s="119">
        <v>2296.1999999999998</v>
      </c>
      <c r="IO9" s="119">
        <v>2330.4</v>
      </c>
      <c r="IP9" s="119">
        <v>2267.3000000000002</v>
      </c>
      <c r="IQ9" s="119">
        <v>2235</v>
      </c>
      <c r="IR9" s="119">
        <v>2214.1</v>
      </c>
      <c r="IS9" s="119">
        <v>2229.1999999999998</v>
      </c>
      <c r="IT9" s="118">
        <v>2098</v>
      </c>
      <c r="IU9" s="118">
        <v>2126.1999999999998</v>
      </c>
      <c r="IV9" s="118">
        <v>2076.8000000000002</v>
      </c>
      <c r="IW9" s="118">
        <v>2052.6999999999998</v>
      </c>
      <c r="IX9" s="118">
        <v>2067</v>
      </c>
      <c r="IY9" s="118">
        <v>2016.3</v>
      </c>
      <c r="IZ9" s="118">
        <v>2026.3</v>
      </c>
      <c r="JA9" s="118">
        <v>2039.4</v>
      </c>
      <c r="JB9" s="118">
        <v>2036</v>
      </c>
      <c r="JC9" s="118">
        <v>2027.3</v>
      </c>
      <c r="JD9" s="118">
        <v>2021.2</v>
      </c>
      <c r="JE9" s="118">
        <v>1829.1</v>
      </c>
      <c r="JF9" s="118">
        <v>1853.5</v>
      </c>
      <c r="JG9" s="118">
        <v>1853.6</v>
      </c>
      <c r="JH9" s="118">
        <v>1868.8</v>
      </c>
      <c r="JI9" s="118">
        <v>1841.4</v>
      </c>
      <c r="JJ9" s="118">
        <v>1853.3</v>
      </c>
      <c r="JK9" s="118">
        <v>1850.3</v>
      </c>
      <c r="JL9" s="118">
        <v>1784.7</v>
      </c>
      <c r="JM9" s="118">
        <v>1822.1</v>
      </c>
      <c r="JN9" s="118">
        <v>1773.2</v>
      </c>
      <c r="JO9" s="118">
        <v>1798.5</v>
      </c>
      <c r="JP9" s="118">
        <v>1772.2</v>
      </c>
      <c r="JQ9" s="118">
        <v>1663.4</v>
      </c>
      <c r="JR9" s="118">
        <v>1681.7</v>
      </c>
      <c r="JS9" s="118">
        <v>1733.2</v>
      </c>
      <c r="JT9" s="118">
        <v>1635.8</v>
      </c>
      <c r="JU9" s="118">
        <v>1656</v>
      </c>
      <c r="JV9" s="118">
        <v>1763.9</v>
      </c>
      <c r="JW9" s="118">
        <v>1740</v>
      </c>
      <c r="JX9" s="118">
        <v>1704.9</v>
      </c>
      <c r="JY9" s="118">
        <v>1746</v>
      </c>
      <c r="JZ9" s="118">
        <v>1825.3</v>
      </c>
      <c r="KA9" s="118">
        <v>1823.2</v>
      </c>
      <c r="KB9" s="118">
        <v>1851.8</v>
      </c>
      <c r="KC9" s="118">
        <v>1747.6</v>
      </c>
      <c r="KD9" s="118">
        <v>1808.6</v>
      </c>
      <c r="KE9" s="118">
        <v>1821.4</v>
      </c>
      <c r="KF9" s="118">
        <v>1846.8</v>
      </c>
      <c r="KG9" s="118">
        <v>1869.8</v>
      </c>
      <c r="KH9" s="118">
        <v>1861.2</v>
      </c>
      <c r="KI9" s="118">
        <v>1843</v>
      </c>
      <c r="KJ9" s="118">
        <v>1879.1</v>
      </c>
      <c r="KK9" s="118">
        <v>1871.8</v>
      </c>
    </row>
    <row r="10" spans="1:297" hidden="1" x14ac:dyDescent="0.2">
      <c r="A10" s="120" t="s">
        <v>223</v>
      </c>
      <c r="B10" s="121">
        <v>95.878693623639194</v>
      </c>
      <c r="C10" s="121">
        <v>93.791574279379148</v>
      </c>
      <c r="D10" s="121">
        <v>93.498233215547714</v>
      </c>
      <c r="E10" s="121">
        <v>89.823008849557525</v>
      </c>
      <c r="F10" s="121">
        <v>88.3</v>
      </c>
      <c r="G10" s="121">
        <v>85.362247412518471</v>
      </c>
      <c r="H10" s="121">
        <v>84.349881796690312</v>
      </c>
      <c r="I10" s="121">
        <v>84.865816102067754</v>
      </c>
      <c r="J10" s="121">
        <v>86.274509803921561</v>
      </c>
      <c r="K10" s="121">
        <v>85.973923350454356</v>
      </c>
      <c r="L10" s="121">
        <v>83.099126471705276</v>
      </c>
      <c r="M10" s="121">
        <v>83.977695167286242</v>
      </c>
      <c r="N10" s="121">
        <v>79.381238619195344</v>
      </c>
      <c r="O10" s="121">
        <v>79.900000000000006</v>
      </c>
      <c r="P10" s="121">
        <v>79.150579150579162</v>
      </c>
      <c r="Q10" s="121">
        <v>75.635026737967905</v>
      </c>
      <c r="R10" s="121">
        <v>75.836310490418953</v>
      </c>
      <c r="S10" s="121">
        <v>75.760456273764248</v>
      </c>
      <c r="T10" s="121">
        <v>75.5</v>
      </c>
      <c r="U10" s="121">
        <v>75.400000000000006</v>
      </c>
      <c r="V10" s="121">
        <v>75.900000000000006</v>
      </c>
      <c r="W10" s="122">
        <v>75.8</v>
      </c>
      <c r="X10" s="122">
        <v>74.8</v>
      </c>
      <c r="Y10" s="122">
        <v>73.400000000000006</v>
      </c>
      <c r="Z10" s="122">
        <v>74.3</v>
      </c>
      <c r="AA10" s="122">
        <v>73.8</v>
      </c>
      <c r="AB10" s="122">
        <v>73.3</v>
      </c>
      <c r="AC10" s="122">
        <v>72.599999999999994</v>
      </c>
      <c r="AD10" s="122">
        <v>71.900000000000006</v>
      </c>
      <c r="AE10" s="122">
        <v>69.599999999999994</v>
      </c>
      <c r="AF10" s="122">
        <v>70</v>
      </c>
      <c r="AG10" s="122">
        <v>69.400000000000006</v>
      </c>
      <c r="AH10" s="122">
        <v>68.900000000000006</v>
      </c>
      <c r="AI10" s="122">
        <v>68.5</v>
      </c>
      <c r="AJ10" s="122">
        <v>65.900000000000006</v>
      </c>
      <c r="AK10" s="122">
        <v>53</v>
      </c>
      <c r="AL10" s="122">
        <v>52.9</v>
      </c>
      <c r="AM10" s="122">
        <v>52.3</v>
      </c>
      <c r="AN10" s="122">
        <v>48.7</v>
      </c>
      <c r="AO10" s="122">
        <v>47.9</v>
      </c>
      <c r="AP10" s="122">
        <v>48.1</v>
      </c>
      <c r="AQ10" s="122">
        <v>45.6</v>
      </c>
      <c r="AR10" s="122">
        <v>46.6</v>
      </c>
      <c r="AS10" s="122">
        <v>47.2</v>
      </c>
      <c r="AT10" s="122">
        <v>47.2</v>
      </c>
      <c r="AU10" s="122">
        <v>47.8</v>
      </c>
      <c r="AV10" s="122">
        <v>49.4</v>
      </c>
      <c r="AW10" s="122">
        <v>55.5</v>
      </c>
      <c r="AX10" s="122">
        <v>55</v>
      </c>
      <c r="AY10" s="122">
        <v>52.4</v>
      </c>
      <c r="AZ10" s="122">
        <v>52.2</v>
      </c>
      <c r="BA10" s="122">
        <v>52</v>
      </c>
      <c r="BB10" s="122">
        <v>46.4</v>
      </c>
      <c r="BC10" s="122">
        <v>43.3</v>
      </c>
      <c r="BD10" s="122">
        <v>43.5</v>
      </c>
      <c r="BE10" s="122">
        <v>42.1</v>
      </c>
      <c r="BF10" s="122">
        <v>42.3</v>
      </c>
      <c r="BG10" s="122">
        <v>43.6</v>
      </c>
      <c r="BH10" s="122">
        <v>43.8</v>
      </c>
      <c r="BI10" s="122">
        <v>44.4</v>
      </c>
      <c r="BJ10" s="122">
        <v>43.3</v>
      </c>
      <c r="BK10" s="122">
        <v>41.9</v>
      </c>
      <c r="BL10" s="122">
        <v>40.200000000000003</v>
      </c>
      <c r="BM10" s="122">
        <v>39.200000000000003</v>
      </c>
      <c r="BN10" s="122">
        <v>40.700000000000003</v>
      </c>
      <c r="BO10" s="122">
        <v>39</v>
      </c>
      <c r="BP10" s="122">
        <v>37.9</v>
      </c>
      <c r="BQ10" s="122">
        <v>36</v>
      </c>
      <c r="BR10" s="122">
        <v>36.9</v>
      </c>
      <c r="BS10" s="122">
        <v>35.9</v>
      </c>
      <c r="BT10" s="122">
        <v>35.1</v>
      </c>
      <c r="BU10" s="122">
        <v>32.9</v>
      </c>
      <c r="BV10" s="122">
        <v>31.2</v>
      </c>
      <c r="BW10" s="122">
        <v>30.6</v>
      </c>
      <c r="BX10" s="122">
        <v>30.6</v>
      </c>
      <c r="BY10" s="122">
        <v>30.2</v>
      </c>
      <c r="BZ10" s="122">
        <v>30.9</v>
      </c>
      <c r="CA10" s="122">
        <v>31.8</v>
      </c>
      <c r="CB10" s="122">
        <v>31</v>
      </c>
      <c r="CC10" s="122">
        <v>30</v>
      </c>
      <c r="CD10" s="122">
        <v>29.6</v>
      </c>
      <c r="CE10" s="122">
        <v>29.9</v>
      </c>
      <c r="CF10" s="122">
        <v>29.4</v>
      </c>
      <c r="CG10" s="122">
        <v>28.2</v>
      </c>
      <c r="CH10" s="122">
        <v>29.8</v>
      </c>
      <c r="CI10" s="122">
        <v>29.5</v>
      </c>
      <c r="CJ10" s="122">
        <v>27.7</v>
      </c>
      <c r="CK10" s="122">
        <v>27.3</v>
      </c>
      <c r="CL10" s="122">
        <v>25.5</v>
      </c>
      <c r="CM10" s="122">
        <v>25.1</v>
      </c>
      <c r="CN10" s="122">
        <v>25</v>
      </c>
      <c r="CO10" s="122">
        <v>24.8</v>
      </c>
      <c r="CP10" s="122">
        <v>24.2</v>
      </c>
      <c r="CQ10" s="122">
        <v>23.5</v>
      </c>
      <c r="CR10" s="122">
        <v>23.2</v>
      </c>
      <c r="CS10" s="122">
        <v>22.9</v>
      </c>
      <c r="CT10" s="122">
        <v>23.1</v>
      </c>
      <c r="CU10" s="122">
        <v>23.6</v>
      </c>
      <c r="CV10" s="122">
        <v>22.1</v>
      </c>
      <c r="CW10" s="122">
        <v>21.8</v>
      </c>
      <c r="CX10" s="122">
        <v>21.5</v>
      </c>
      <c r="CY10" s="122">
        <v>20.9</v>
      </c>
      <c r="CZ10" s="122">
        <v>20.6</v>
      </c>
      <c r="DA10" s="122">
        <v>20.6</v>
      </c>
      <c r="DB10" s="122">
        <v>22.4</v>
      </c>
      <c r="DC10" s="122">
        <v>22.7</v>
      </c>
      <c r="DD10" s="122">
        <v>21.9</v>
      </c>
      <c r="DE10" s="122">
        <v>20.3</v>
      </c>
      <c r="DF10" s="122">
        <v>20.100000000000001</v>
      </c>
      <c r="DG10" s="122">
        <v>19.8</v>
      </c>
      <c r="DH10" s="122">
        <v>19.8</v>
      </c>
      <c r="DI10" s="122">
        <v>18.899999999999999</v>
      </c>
      <c r="DJ10" s="122">
        <v>18.5</v>
      </c>
      <c r="DK10" s="122">
        <v>18</v>
      </c>
      <c r="DL10" s="122">
        <v>16.899999999999999</v>
      </c>
      <c r="DM10" s="122">
        <v>16.3</v>
      </c>
      <c r="DN10" s="122">
        <v>15.3</v>
      </c>
      <c r="DO10" s="122">
        <v>15.2</v>
      </c>
      <c r="DP10" s="122">
        <v>15.7</v>
      </c>
      <c r="DQ10" s="122">
        <v>15.7</v>
      </c>
      <c r="DR10" s="122">
        <v>15.9</v>
      </c>
      <c r="DS10" s="122">
        <v>16.100000000000001</v>
      </c>
      <c r="DT10" s="122">
        <v>16.100000000000001</v>
      </c>
      <c r="DU10" s="122">
        <v>15</v>
      </c>
      <c r="DV10" s="122">
        <v>14.8</v>
      </c>
      <c r="DW10" s="122">
        <v>14.9</v>
      </c>
      <c r="DX10" s="122">
        <v>14.3</v>
      </c>
      <c r="DY10" s="122">
        <v>14.2</v>
      </c>
      <c r="DZ10" s="122">
        <v>14.5</v>
      </c>
      <c r="EA10" s="122">
        <v>14.7</v>
      </c>
      <c r="EB10" s="121">
        <v>16</v>
      </c>
      <c r="EC10" s="121">
        <v>15.9</v>
      </c>
      <c r="ED10" s="121">
        <v>16.2</v>
      </c>
      <c r="EE10" s="121">
        <v>16.2</v>
      </c>
      <c r="EF10" s="121">
        <v>16</v>
      </c>
      <c r="EG10" s="121">
        <v>15.5</v>
      </c>
      <c r="EH10" s="121">
        <v>15.3</v>
      </c>
      <c r="EI10" s="121">
        <v>14.9</v>
      </c>
      <c r="EJ10" s="121">
        <v>14.6</v>
      </c>
      <c r="EK10" s="121">
        <v>14.3</v>
      </c>
      <c r="EL10" s="121">
        <v>14.7</v>
      </c>
      <c r="EM10" s="121">
        <v>15</v>
      </c>
      <c r="EN10" s="121">
        <v>14.9</v>
      </c>
      <c r="EO10" s="121">
        <v>14.7</v>
      </c>
      <c r="EP10" s="121">
        <v>14.9</v>
      </c>
      <c r="EQ10" s="121">
        <v>14.3</v>
      </c>
      <c r="ER10" s="121">
        <v>14.4</v>
      </c>
      <c r="ES10" s="121">
        <v>14.5</v>
      </c>
      <c r="ET10" s="121">
        <v>14.6</v>
      </c>
      <c r="EU10" s="121">
        <v>14.3</v>
      </c>
      <c r="EV10" s="121">
        <v>14.5</v>
      </c>
      <c r="EW10" s="121">
        <v>13.9</v>
      </c>
      <c r="EX10" s="121">
        <v>13.9</v>
      </c>
      <c r="EY10" s="121">
        <v>13.5</v>
      </c>
      <c r="EZ10" s="121">
        <v>13.3</v>
      </c>
      <c r="FA10" s="121">
        <v>13.6</v>
      </c>
      <c r="FB10" s="121">
        <v>14</v>
      </c>
      <c r="FC10" s="121">
        <v>13.7</v>
      </c>
      <c r="FD10" s="121">
        <v>13.8</v>
      </c>
      <c r="FE10" s="121">
        <v>13.8</v>
      </c>
      <c r="FF10" s="121">
        <v>13.8</v>
      </c>
      <c r="FG10" s="121">
        <v>13.4</v>
      </c>
      <c r="FH10" s="121">
        <v>12.8</v>
      </c>
      <c r="FI10" s="121">
        <v>13</v>
      </c>
      <c r="FJ10" s="121">
        <v>12.7</v>
      </c>
      <c r="FK10" s="121">
        <v>12.5</v>
      </c>
      <c r="FL10" s="121">
        <v>12</v>
      </c>
      <c r="FM10" s="121">
        <v>11.6</v>
      </c>
      <c r="FN10" s="121">
        <v>11.2</v>
      </c>
      <c r="FO10" s="121">
        <v>11</v>
      </c>
      <c r="FP10" s="121">
        <v>11.5</v>
      </c>
      <c r="FQ10" s="121">
        <v>11.2</v>
      </c>
      <c r="FR10" s="121">
        <v>11.2</v>
      </c>
      <c r="FS10" s="121">
        <v>11.5</v>
      </c>
      <c r="FT10" s="121">
        <v>11.5</v>
      </c>
      <c r="FU10" s="121">
        <v>11.3</v>
      </c>
      <c r="FV10" s="121">
        <v>10.8</v>
      </c>
      <c r="FW10" s="121">
        <v>10.6</v>
      </c>
      <c r="FX10" s="121">
        <v>10.6</v>
      </c>
      <c r="FY10" s="121">
        <v>10.8</v>
      </c>
      <c r="FZ10" s="121">
        <v>10.8</v>
      </c>
      <c r="GA10" s="121">
        <v>11.1</v>
      </c>
      <c r="GB10" s="121">
        <v>11.3</v>
      </c>
      <c r="GC10" s="121">
        <v>11.5</v>
      </c>
      <c r="GD10" s="121">
        <v>11.9</v>
      </c>
      <c r="GE10" s="121">
        <v>11.8</v>
      </c>
      <c r="GF10" s="121">
        <v>11.6</v>
      </c>
      <c r="GG10" s="121">
        <v>12</v>
      </c>
      <c r="GH10" s="121">
        <v>12.5</v>
      </c>
      <c r="GI10" s="123">
        <v>12.2</v>
      </c>
      <c r="GJ10" s="123">
        <v>12.1</v>
      </c>
      <c r="GK10" s="123">
        <v>12.2</v>
      </c>
      <c r="GL10" s="124">
        <v>12.3</v>
      </c>
      <c r="GM10" s="123">
        <v>12.4</v>
      </c>
      <c r="GN10" s="123">
        <v>12.1</v>
      </c>
      <c r="GO10" s="123">
        <v>12.1</v>
      </c>
      <c r="GP10" s="125">
        <v>12.2</v>
      </c>
      <c r="GQ10" s="123">
        <v>12.4</v>
      </c>
      <c r="GR10" s="125">
        <v>12.3</v>
      </c>
      <c r="GS10" s="125">
        <v>12.6</v>
      </c>
      <c r="GT10" s="125">
        <v>13.1</v>
      </c>
      <c r="GU10" s="125">
        <v>13.2</v>
      </c>
      <c r="GV10" s="125">
        <v>13.1</v>
      </c>
      <c r="GW10" s="125">
        <v>13.4</v>
      </c>
      <c r="GX10" s="125">
        <v>13.2</v>
      </c>
      <c r="GY10" s="125">
        <v>13.3</v>
      </c>
      <c r="GZ10" s="125">
        <v>13.6</v>
      </c>
      <c r="HA10" s="125">
        <v>13.5</v>
      </c>
      <c r="HB10" s="125">
        <v>16.399999999999999</v>
      </c>
      <c r="HC10" s="125">
        <v>16.5</v>
      </c>
      <c r="HD10" s="125">
        <v>17.2</v>
      </c>
      <c r="HE10" s="125">
        <v>17.600000000000001</v>
      </c>
      <c r="HF10" s="125">
        <v>17.8</v>
      </c>
      <c r="HG10" s="125">
        <v>17.5</v>
      </c>
      <c r="HH10" s="125">
        <v>17</v>
      </c>
      <c r="HI10" s="125">
        <v>16.600000000000001</v>
      </c>
      <c r="HJ10" s="126">
        <v>16.7</v>
      </c>
      <c r="HK10" s="125">
        <v>16.899999999999999</v>
      </c>
      <c r="HL10" s="125">
        <v>16.600000000000001</v>
      </c>
      <c r="HM10" s="125">
        <v>16.7</v>
      </c>
      <c r="HN10" s="127">
        <v>16.7</v>
      </c>
      <c r="HO10" s="127">
        <v>17</v>
      </c>
      <c r="HP10" s="127">
        <v>16.899999999999999</v>
      </c>
      <c r="HQ10" s="127">
        <v>17</v>
      </c>
      <c r="HR10" s="127">
        <v>17</v>
      </c>
      <c r="HS10" s="127">
        <v>17.399999999999999</v>
      </c>
      <c r="HT10" s="127">
        <v>17.7</v>
      </c>
      <c r="HU10" s="127">
        <v>17.100000000000001</v>
      </c>
      <c r="HV10" s="128">
        <v>17.600000000000001</v>
      </c>
      <c r="HW10" s="128">
        <v>17.600000000000001</v>
      </c>
      <c r="HX10" s="128">
        <v>16.600000000000001</v>
      </c>
      <c r="HY10" s="128">
        <v>16.899999999999999</v>
      </c>
      <c r="HZ10" s="128">
        <v>16.600000000000001</v>
      </c>
      <c r="IA10" s="128">
        <v>16.5</v>
      </c>
      <c r="IB10" s="128">
        <v>16.600000000000001</v>
      </c>
      <c r="IC10" s="128">
        <v>17.3</v>
      </c>
      <c r="ID10" s="128">
        <v>17.600000000000001</v>
      </c>
      <c r="IE10" s="128">
        <v>17.8</v>
      </c>
      <c r="IF10" s="128">
        <v>17.600000000000001</v>
      </c>
      <c r="IG10" s="128">
        <v>16.399999999999999</v>
      </c>
      <c r="IH10" s="128">
        <v>16.600000000000001</v>
      </c>
      <c r="II10" s="128">
        <v>17</v>
      </c>
      <c r="IJ10" s="128">
        <v>16.5</v>
      </c>
      <c r="IK10" s="128">
        <v>16.3</v>
      </c>
      <c r="IL10" s="128">
        <v>17.2</v>
      </c>
      <c r="IM10" s="128">
        <v>16.899999999999999</v>
      </c>
      <c r="IN10" s="128">
        <v>16.600000000000001</v>
      </c>
      <c r="IO10" s="128">
        <v>16.8</v>
      </c>
      <c r="IP10" s="128">
        <v>16.5</v>
      </c>
      <c r="IQ10" s="128">
        <v>16.399999999999999</v>
      </c>
      <c r="IR10" s="128">
        <v>16.3</v>
      </c>
      <c r="IS10" s="128">
        <v>16.5</v>
      </c>
      <c r="IT10" s="127">
        <v>16</v>
      </c>
      <c r="IU10" s="127">
        <v>16.2</v>
      </c>
      <c r="IV10" s="127">
        <v>15.9</v>
      </c>
      <c r="IW10" s="127">
        <v>15.8</v>
      </c>
      <c r="IX10" s="127">
        <v>15.9</v>
      </c>
      <c r="IY10" s="127">
        <v>15.6</v>
      </c>
      <c r="IZ10" s="127">
        <v>15.7</v>
      </c>
      <c r="JA10" s="127">
        <v>15.7</v>
      </c>
      <c r="JB10" s="127">
        <v>15.7</v>
      </c>
      <c r="JC10" s="127">
        <v>15.7</v>
      </c>
      <c r="JD10" s="127">
        <v>15.7</v>
      </c>
      <c r="JE10" s="127">
        <v>14.6</v>
      </c>
      <c r="JF10" s="127">
        <v>14.7</v>
      </c>
      <c r="JG10" s="127">
        <v>14.8</v>
      </c>
      <c r="JH10" s="127">
        <v>15</v>
      </c>
      <c r="JI10" s="127">
        <v>14.8</v>
      </c>
      <c r="JJ10" s="127">
        <v>14.8</v>
      </c>
      <c r="JK10" s="127">
        <v>14.9</v>
      </c>
      <c r="JL10" s="127">
        <v>14.4</v>
      </c>
      <c r="JM10" s="127">
        <v>14.6</v>
      </c>
      <c r="JN10" s="127">
        <v>14.2</v>
      </c>
      <c r="JO10" s="127">
        <v>14.4</v>
      </c>
      <c r="JP10" s="127">
        <v>14.2</v>
      </c>
      <c r="JQ10" s="127">
        <v>13.5</v>
      </c>
      <c r="JR10" s="127">
        <v>13.7</v>
      </c>
      <c r="JS10" s="127">
        <v>14.1</v>
      </c>
      <c r="JT10" s="127">
        <v>13.2</v>
      </c>
      <c r="JU10" s="127">
        <v>13.3</v>
      </c>
      <c r="JV10" s="127">
        <v>14</v>
      </c>
      <c r="JW10" s="127">
        <v>13.7</v>
      </c>
      <c r="JX10" s="127">
        <v>13.5</v>
      </c>
      <c r="JY10" s="127">
        <v>13.8</v>
      </c>
      <c r="JZ10" s="127">
        <v>14.4</v>
      </c>
      <c r="KA10" s="127">
        <v>14.4</v>
      </c>
      <c r="KB10" s="127">
        <v>14.5</v>
      </c>
      <c r="KC10" s="127">
        <v>13.7</v>
      </c>
      <c r="KD10" s="127">
        <v>14.2</v>
      </c>
      <c r="KE10" s="127">
        <v>14.3</v>
      </c>
      <c r="KF10" s="127">
        <v>14.5</v>
      </c>
      <c r="KG10" s="127">
        <v>14.6</v>
      </c>
      <c r="KH10" s="127">
        <v>14.7</v>
      </c>
      <c r="KI10" s="127">
        <v>14.5</v>
      </c>
      <c r="KJ10" s="127">
        <v>14.7</v>
      </c>
      <c r="KK10" s="127">
        <v>14.6</v>
      </c>
    </row>
    <row r="11" spans="1:297" ht="25.5" hidden="1" x14ac:dyDescent="0.2">
      <c r="A11" s="129" t="s">
        <v>224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31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  <c r="IW11" s="100"/>
      <c r="IX11" s="100"/>
      <c r="IY11" s="100"/>
      <c r="IZ11" s="100"/>
      <c r="JA11" s="100"/>
      <c r="JB11" s="100"/>
      <c r="JC11" s="100"/>
      <c r="JD11" s="100"/>
      <c r="JE11" s="100"/>
      <c r="JF11" s="100"/>
      <c r="JG11" s="100"/>
      <c r="JH11" s="100"/>
      <c r="JI11" s="100"/>
      <c r="JJ11" s="100"/>
      <c r="JK11" s="100"/>
      <c r="JL11" s="100"/>
      <c r="JM11" s="100"/>
      <c r="JN11" s="100"/>
      <c r="JO11" s="100"/>
      <c r="JP11" s="100"/>
      <c r="JQ11" s="100"/>
      <c r="JR11" s="100"/>
      <c r="JS11" s="100"/>
      <c r="JT11" s="100"/>
      <c r="JU11" s="100"/>
      <c r="JV11" s="100"/>
      <c r="JW11" s="100"/>
      <c r="JX11" s="100"/>
      <c r="JY11" s="100"/>
      <c r="JZ11" s="100"/>
      <c r="KA11" s="100"/>
      <c r="KB11" s="100"/>
      <c r="KC11" s="100"/>
      <c r="KD11" s="100"/>
      <c r="KE11" s="100"/>
      <c r="KF11" s="100"/>
      <c r="KG11" s="100"/>
      <c r="KH11" s="100"/>
      <c r="KI11" s="100"/>
      <c r="KJ11" s="100"/>
      <c r="KK11" s="100"/>
    </row>
    <row r="12" spans="1:297" hidden="1" x14ac:dyDescent="0.2">
      <c r="A12" s="120" t="s">
        <v>222</v>
      </c>
      <c r="B12" s="121">
        <v>4</v>
      </c>
      <c r="C12" s="121">
        <v>7.7</v>
      </c>
      <c r="D12" s="121">
        <v>8.3000000000000007</v>
      </c>
      <c r="E12" s="121">
        <v>18.2</v>
      </c>
      <c r="F12" s="121">
        <v>24.9</v>
      </c>
      <c r="G12" s="121">
        <v>37.6</v>
      </c>
      <c r="H12" s="121">
        <v>42.1</v>
      </c>
      <c r="I12" s="121">
        <v>43.5</v>
      </c>
      <c r="J12" s="121">
        <v>42.3</v>
      </c>
      <c r="K12" s="121">
        <v>45.8</v>
      </c>
      <c r="L12" s="121">
        <v>58.8</v>
      </c>
      <c r="M12" s="121">
        <v>56.8</v>
      </c>
      <c r="N12" s="121">
        <v>70.7</v>
      </c>
      <c r="O12" s="121">
        <v>75.400000000000006</v>
      </c>
      <c r="P12" s="121">
        <v>79.5</v>
      </c>
      <c r="Q12" s="121">
        <v>97.9</v>
      </c>
      <c r="R12" s="121">
        <v>99.3</v>
      </c>
      <c r="S12" s="121">
        <v>102.4</v>
      </c>
      <c r="T12" s="121">
        <v>105.6</v>
      </c>
      <c r="U12" s="121">
        <v>106.6</v>
      </c>
      <c r="V12" s="121">
        <v>107.7</v>
      </c>
      <c r="W12" s="122">
        <v>107.6</v>
      </c>
      <c r="X12" s="122">
        <v>117.7</v>
      </c>
      <c r="Y12" s="122">
        <v>132.80000000000001</v>
      </c>
      <c r="Z12" s="122">
        <v>132.6</v>
      </c>
      <c r="AA12" s="122">
        <v>136.19999999999999</v>
      </c>
      <c r="AB12" s="122">
        <v>138.6</v>
      </c>
      <c r="AC12" s="122">
        <v>140.6</v>
      </c>
      <c r="AD12" s="122">
        <v>146.1</v>
      </c>
      <c r="AE12" s="122">
        <v>152.1</v>
      </c>
      <c r="AF12" s="122">
        <v>141</v>
      </c>
      <c r="AG12" s="122">
        <v>148.69999999999999</v>
      </c>
      <c r="AH12" s="122">
        <v>147.69999999999999</v>
      </c>
      <c r="AI12" s="122">
        <v>148.69999999999999</v>
      </c>
      <c r="AJ12" s="122">
        <v>160.80000000000001</v>
      </c>
      <c r="AK12" s="122">
        <v>127.2</v>
      </c>
      <c r="AL12" s="122">
        <v>137.4</v>
      </c>
      <c r="AM12" s="122">
        <v>135.30000000000001</v>
      </c>
      <c r="AN12" s="122">
        <v>133.69999999999999</v>
      </c>
      <c r="AO12" s="122">
        <v>133.5</v>
      </c>
      <c r="AP12" s="122">
        <v>135.6</v>
      </c>
      <c r="AQ12" s="122">
        <v>142.6</v>
      </c>
      <c r="AR12" s="122">
        <v>132.5</v>
      </c>
      <c r="AS12" s="122">
        <v>132.9</v>
      </c>
      <c r="AT12" s="122">
        <v>134</v>
      </c>
      <c r="AU12" s="122">
        <v>136.19999999999999</v>
      </c>
      <c r="AV12" s="122">
        <v>130.6</v>
      </c>
      <c r="AW12" s="122">
        <v>121.9</v>
      </c>
      <c r="AX12" s="122">
        <v>127.1</v>
      </c>
      <c r="AY12" s="122">
        <v>136.19999999999999</v>
      </c>
      <c r="AZ12" s="122">
        <v>138.30000000000001</v>
      </c>
      <c r="BA12" s="122">
        <v>136.6</v>
      </c>
      <c r="BB12" s="122">
        <v>168.6</v>
      </c>
      <c r="BC12" s="122">
        <v>189.1</v>
      </c>
      <c r="BD12" s="122">
        <v>201.5</v>
      </c>
      <c r="BE12" s="122">
        <v>213.6</v>
      </c>
      <c r="BF12" s="122">
        <v>220.5</v>
      </c>
      <c r="BG12" s="122">
        <v>233.5</v>
      </c>
      <c r="BH12" s="122">
        <v>246.3</v>
      </c>
      <c r="BI12" s="122">
        <v>258.7</v>
      </c>
      <c r="BJ12" s="122">
        <v>266.8</v>
      </c>
      <c r="BK12" s="122">
        <v>283.89999999999998</v>
      </c>
      <c r="BL12" s="122">
        <v>316.39999999999998</v>
      </c>
      <c r="BM12" s="122">
        <v>339.1</v>
      </c>
      <c r="BN12" s="122">
        <v>347.5</v>
      </c>
      <c r="BO12" s="122">
        <v>369.1</v>
      </c>
      <c r="BP12" s="122">
        <v>394.4</v>
      </c>
      <c r="BQ12" s="122">
        <v>415.3</v>
      </c>
      <c r="BR12" s="122">
        <v>421.9</v>
      </c>
      <c r="BS12" s="122">
        <v>423.9</v>
      </c>
      <c r="BT12" s="122">
        <v>435.3</v>
      </c>
      <c r="BU12" s="122">
        <v>438.2</v>
      </c>
      <c r="BV12" s="122">
        <v>453.2</v>
      </c>
      <c r="BW12" s="122">
        <v>456.5</v>
      </c>
      <c r="BX12" s="122">
        <v>459.3</v>
      </c>
      <c r="BY12" s="122">
        <v>466.7</v>
      </c>
      <c r="BZ12" s="122">
        <v>463.4</v>
      </c>
      <c r="CA12" s="122">
        <v>455.9</v>
      </c>
      <c r="CB12" s="122">
        <v>462.4</v>
      </c>
      <c r="CC12" s="122">
        <v>463.9</v>
      </c>
      <c r="CD12" s="122">
        <v>468</v>
      </c>
      <c r="CE12" s="122">
        <v>474</v>
      </c>
      <c r="CF12" s="122">
        <v>500.9</v>
      </c>
      <c r="CG12" s="122">
        <v>516.4</v>
      </c>
      <c r="CH12" s="122">
        <v>515.79999999999995</v>
      </c>
      <c r="CI12" s="122">
        <v>513.5</v>
      </c>
      <c r="CJ12" s="122">
        <v>553.1</v>
      </c>
      <c r="CK12" s="122">
        <v>572.79999999999995</v>
      </c>
      <c r="CL12" s="122">
        <v>612.29999999999995</v>
      </c>
      <c r="CM12" s="122">
        <v>605</v>
      </c>
      <c r="CN12" s="122">
        <v>612.1</v>
      </c>
      <c r="CO12" s="122">
        <v>617.4</v>
      </c>
      <c r="CP12" s="122">
        <v>640.6</v>
      </c>
      <c r="CQ12" s="122">
        <v>650.4</v>
      </c>
      <c r="CR12" s="122">
        <v>680.3</v>
      </c>
      <c r="CS12" s="122">
        <v>698.5</v>
      </c>
      <c r="CT12" s="122">
        <v>716.4</v>
      </c>
      <c r="CU12" s="122">
        <v>718.6</v>
      </c>
      <c r="CV12" s="122">
        <v>752.8</v>
      </c>
      <c r="CW12" s="122">
        <v>768.1</v>
      </c>
      <c r="CX12" s="122">
        <v>793.1</v>
      </c>
      <c r="CY12" s="122">
        <v>808.2</v>
      </c>
      <c r="CZ12" s="122">
        <v>825.1</v>
      </c>
      <c r="DA12" s="122">
        <v>849.9</v>
      </c>
      <c r="DB12" s="122">
        <v>853.4</v>
      </c>
      <c r="DC12" s="122">
        <v>846.6</v>
      </c>
      <c r="DD12" s="122">
        <v>881.2</v>
      </c>
      <c r="DE12" s="122">
        <v>954.9</v>
      </c>
      <c r="DF12" s="122">
        <v>951.5</v>
      </c>
      <c r="DG12" s="122">
        <v>960.9</v>
      </c>
      <c r="DH12" s="122">
        <v>980.5</v>
      </c>
      <c r="DI12" s="122">
        <v>977.1</v>
      </c>
      <c r="DJ12" s="122">
        <v>997</v>
      </c>
      <c r="DK12" s="122">
        <v>1024.2</v>
      </c>
      <c r="DL12" s="122">
        <v>1065.3</v>
      </c>
      <c r="DM12" s="122">
        <v>1085.5</v>
      </c>
      <c r="DN12" s="122">
        <v>1138.7</v>
      </c>
      <c r="DO12" s="122">
        <v>1170.5</v>
      </c>
      <c r="DP12" s="122">
        <v>1191.8</v>
      </c>
      <c r="DQ12" s="122">
        <v>1212.4000000000001</v>
      </c>
      <c r="DR12" s="122">
        <v>1222.4000000000001</v>
      </c>
      <c r="DS12" s="122">
        <v>1245.2</v>
      </c>
      <c r="DT12" s="122">
        <v>1272.8</v>
      </c>
      <c r="DU12" s="122">
        <v>1318.1</v>
      </c>
      <c r="DV12" s="122">
        <v>1354.9</v>
      </c>
      <c r="DW12" s="122">
        <v>1403.5</v>
      </c>
      <c r="DX12" s="122">
        <v>1456.5</v>
      </c>
      <c r="DY12" s="122">
        <v>1486.2</v>
      </c>
      <c r="DZ12" s="122">
        <v>1504.4</v>
      </c>
      <c r="EA12" s="122">
        <v>1520.1</v>
      </c>
      <c r="EB12" s="122">
        <v>1495.7</v>
      </c>
      <c r="EC12" s="122">
        <v>1495</v>
      </c>
      <c r="ED12" s="122">
        <v>1503.4</v>
      </c>
      <c r="EE12" s="122">
        <v>1543.1</v>
      </c>
      <c r="EF12" s="122">
        <v>1608.7</v>
      </c>
      <c r="EG12" s="122">
        <v>1692.8</v>
      </c>
      <c r="EH12" s="122">
        <v>1764.5</v>
      </c>
      <c r="EI12" s="122">
        <v>1840.5</v>
      </c>
      <c r="EJ12" s="122">
        <v>1889</v>
      </c>
      <c r="EK12" s="122">
        <v>1971.5</v>
      </c>
      <c r="EL12" s="122">
        <v>2033</v>
      </c>
      <c r="EM12" s="122">
        <v>1986</v>
      </c>
      <c r="EN12" s="122">
        <v>1886.6</v>
      </c>
      <c r="EO12" s="122">
        <v>1912.6</v>
      </c>
      <c r="EP12" s="122">
        <v>2108.4</v>
      </c>
      <c r="EQ12" s="122">
        <v>2166.5</v>
      </c>
      <c r="ER12" s="122">
        <v>2255.1</v>
      </c>
      <c r="ES12" s="122">
        <v>2276.1999999999998</v>
      </c>
      <c r="ET12" s="122">
        <v>2367.5</v>
      </c>
      <c r="EU12" s="122">
        <v>2442.1</v>
      </c>
      <c r="EV12" s="122">
        <v>2535.3000000000002</v>
      </c>
      <c r="EW12" s="122">
        <v>2680.5</v>
      </c>
      <c r="EX12" s="122">
        <v>2740.3</v>
      </c>
      <c r="EY12" s="122">
        <v>2824.5</v>
      </c>
      <c r="EZ12" s="122">
        <v>2986.9</v>
      </c>
      <c r="FA12" s="122">
        <v>3120.8</v>
      </c>
      <c r="FB12" s="122">
        <v>3147.4</v>
      </c>
      <c r="FC12" s="122">
        <v>3238.7</v>
      </c>
      <c r="FD12" s="122">
        <v>3378</v>
      </c>
      <c r="FE12" s="122">
        <v>3533.4</v>
      </c>
      <c r="FF12" s="122">
        <v>3722.5</v>
      </c>
      <c r="FG12" s="122">
        <v>3764.1</v>
      </c>
      <c r="FH12" s="122">
        <v>3975.5</v>
      </c>
      <c r="FI12" s="122">
        <v>4062.3</v>
      </c>
      <c r="FJ12" s="122">
        <v>4233.5</v>
      </c>
      <c r="FK12" s="122">
        <v>4412.3</v>
      </c>
      <c r="FL12" s="122">
        <v>4591.8999999999996</v>
      </c>
      <c r="FM12" s="122">
        <v>4811</v>
      </c>
      <c r="FN12" s="122">
        <v>4915</v>
      </c>
      <c r="FO12" s="122">
        <v>5041.7</v>
      </c>
      <c r="FP12" s="122">
        <v>5121.2</v>
      </c>
      <c r="FQ12" s="122">
        <v>5314.4</v>
      </c>
      <c r="FR12" s="122">
        <v>5359</v>
      </c>
      <c r="FS12" s="122">
        <v>5382.2</v>
      </c>
      <c r="FT12" s="122">
        <v>5520.3</v>
      </c>
      <c r="FU12" s="122">
        <v>5651.5</v>
      </c>
      <c r="FV12" s="122">
        <v>5679</v>
      </c>
      <c r="FW12" s="122">
        <v>5794.5</v>
      </c>
      <c r="FX12" s="122">
        <v>5795.4</v>
      </c>
      <c r="FY12" s="122">
        <v>5782</v>
      </c>
      <c r="FZ12" s="122">
        <v>5770.7</v>
      </c>
      <c r="GA12" s="122">
        <v>5783.4</v>
      </c>
      <c r="GB12" s="122">
        <v>5749.8</v>
      </c>
      <c r="GC12" s="122">
        <v>5718.8</v>
      </c>
      <c r="GD12" s="122">
        <v>5780.7</v>
      </c>
      <c r="GE12" s="122">
        <v>5729.9</v>
      </c>
      <c r="GF12" s="122">
        <v>5750</v>
      </c>
      <c r="GG12" s="122">
        <v>5704.6</v>
      </c>
      <c r="GH12" s="122">
        <v>5699.9</v>
      </c>
      <c r="GI12" s="132">
        <v>5746.3</v>
      </c>
      <c r="GJ12" s="132">
        <v>5636.7</v>
      </c>
      <c r="GK12" s="132">
        <v>5551.2</v>
      </c>
      <c r="GL12" s="133">
        <v>5587.9</v>
      </c>
      <c r="GM12" s="132">
        <v>5615.2</v>
      </c>
      <c r="GN12" s="132">
        <v>5577.2</v>
      </c>
      <c r="GO12" s="132">
        <v>5487.4</v>
      </c>
      <c r="GP12" s="115">
        <v>5399.4</v>
      </c>
      <c r="GQ12" s="132">
        <v>5240.3999999999996</v>
      </c>
      <c r="GR12" s="115">
        <v>5190.1000000000004</v>
      </c>
      <c r="GS12" s="115">
        <v>5096.7</v>
      </c>
      <c r="GT12" s="115">
        <v>4983.6000000000004</v>
      </c>
      <c r="GU12" s="115">
        <v>4902.3999999999996</v>
      </c>
      <c r="GV12" s="115">
        <v>4754.3999999999996</v>
      </c>
      <c r="GW12" s="115">
        <v>4617.2</v>
      </c>
      <c r="GX12" s="115">
        <v>4582.8</v>
      </c>
      <c r="GY12" s="115">
        <v>4507.5</v>
      </c>
      <c r="GZ12" s="115">
        <v>4381</v>
      </c>
      <c r="HA12" s="115">
        <v>4408.3</v>
      </c>
      <c r="HB12" s="115">
        <v>3858.5</v>
      </c>
      <c r="HC12" s="115">
        <v>3799.8</v>
      </c>
      <c r="HD12" s="115">
        <v>3609.4</v>
      </c>
      <c r="HE12" s="115">
        <v>3558.3</v>
      </c>
      <c r="HF12" s="115">
        <v>3480.9</v>
      </c>
      <c r="HG12" s="115">
        <v>3552.3</v>
      </c>
      <c r="HH12" s="115">
        <v>3559.2</v>
      </c>
      <c r="HI12" s="115">
        <v>3337.8</v>
      </c>
      <c r="HJ12" s="116">
        <v>3295.5</v>
      </c>
      <c r="HK12" s="115">
        <v>3171</v>
      </c>
      <c r="HL12" s="115">
        <v>3094.7</v>
      </c>
      <c r="HM12" s="115">
        <v>3053.9</v>
      </c>
      <c r="HN12" s="118">
        <v>3073.3</v>
      </c>
      <c r="HO12" s="118">
        <v>2913.2</v>
      </c>
      <c r="HP12" s="118">
        <v>2806</v>
      </c>
      <c r="HQ12" s="118">
        <v>2820.7</v>
      </c>
      <c r="HR12" s="118">
        <v>2801.9</v>
      </c>
      <c r="HS12" s="118">
        <v>2783.1</v>
      </c>
      <c r="HT12" s="118">
        <v>2699.3</v>
      </c>
      <c r="HU12" s="118">
        <v>2594.9</v>
      </c>
      <c r="HV12" s="119">
        <v>2554.8000000000002</v>
      </c>
      <c r="HW12" s="119">
        <v>2513.1999999999998</v>
      </c>
      <c r="HX12" s="119">
        <v>2383.6</v>
      </c>
      <c r="HY12" s="119">
        <v>2387.9</v>
      </c>
      <c r="HZ12" s="119">
        <v>2286.4</v>
      </c>
      <c r="IA12" s="119">
        <v>2294.6999999999998</v>
      </c>
      <c r="IB12" s="119">
        <v>2305.1</v>
      </c>
      <c r="IC12" s="119">
        <v>2300.1999999999998</v>
      </c>
      <c r="ID12" s="119">
        <v>2279.1999999999998</v>
      </c>
      <c r="IE12" s="119">
        <v>2342.3000000000002</v>
      </c>
      <c r="IF12" s="119">
        <v>2411.9</v>
      </c>
      <c r="IG12" s="119">
        <v>2411.3000000000002</v>
      </c>
      <c r="IH12" s="119">
        <v>2407.9</v>
      </c>
      <c r="II12" s="119">
        <v>2385.1999999999998</v>
      </c>
      <c r="IJ12" s="119">
        <v>2407.8000000000002</v>
      </c>
      <c r="IK12" s="119">
        <v>2409.9</v>
      </c>
      <c r="IL12" s="119">
        <v>2377.9</v>
      </c>
      <c r="IM12" s="119">
        <v>2429.6999999999998</v>
      </c>
      <c r="IN12" s="119">
        <v>2510.8000000000002</v>
      </c>
      <c r="IO12" s="119">
        <v>2530.3000000000002</v>
      </c>
      <c r="IP12" s="119">
        <v>2541.1</v>
      </c>
      <c r="IQ12" s="119">
        <v>2531.6</v>
      </c>
      <c r="IR12" s="119">
        <v>2596.5</v>
      </c>
      <c r="IS12" s="119">
        <v>2589.3000000000002</v>
      </c>
      <c r="IT12" s="118">
        <v>2512</v>
      </c>
      <c r="IU12" s="118">
        <v>2488.8000000000002</v>
      </c>
      <c r="IV12" s="118">
        <v>2523.5</v>
      </c>
      <c r="IW12" s="118">
        <v>2582.8000000000002</v>
      </c>
      <c r="IX12" s="118">
        <v>2555.5</v>
      </c>
      <c r="IY12" s="118">
        <v>2568.1</v>
      </c>
      <c r="IZ12" s="118">
        <v>2570.1</v>
      </c>
      <c r="JA12" s="118">
        <v>2605.8000000000002</v>
      </c>
      <c r="JB12" s="118">
        <v>2638.4</v>
      </c>
      <c r="JC12" s="118">
        <v>2633.9</v>
      </c>
      <c r="JD12" s="118">
        <v>2595.4</v>
      </c>
      <c r="JE12" s="118">
        <v>2505.1</v>
      </c>
      <c r="JF12" s="118">
        <v>2502</v>
      </c>
      <c r="JG12" s="118">
        <v>2467</v>
      </c>
      <c r="JH12" s="118">
        <v>2446.6999999999998</v>
      </c>
      <c r="JI12" s="118">
        <v>2434.9</v>
      </c>
      <c r="JJ12" s="118">
        <v>2463.1</v>
      </c>
      <c r="JK12" s="118">
        <v>2474.6999999999998</v>
      </c>
      <c r="JL12" s="118">
        <v>2523.6999999999998</v>
      </c>
      <c r="JM12" s="118">
        <v>2521.8000000000002</v>
      </c>
      <c r="JN12" s="118">
        <v>2498.6</v>
      </c>
      <c r="JO12" s="118">
        <v>2487.5</v>
      </c>
      <c r="JP12" s="118">
        <v>2502.3000000000002</v>
      </c>
      <c r="JQ12" s="118">
        <v>2451.8000000000002</v>
      </c>
      <c r="JR12" s="118">
        <v>2433.6999999999998</v>
      </c>
      <c r="JS12" s="118">
        <v>2429</v>
      </c>
      <c r="JT12" s="118">
        <v>2368.4</v>
      </c>
      <c r="JU12" s="118">
        <v>2432.8000000000002</v>
      </c>
      <c r="JV12" s="118">
        <v>2467.4</v>
      </c>
      <c r="JW12" s="118">
        <v>2484.3000000000002</v>
      </c>
      <c r="JX12" s="118">
        <v>2480.3000000000002</v>
      </c>
      <c r="JY12" s="118">
        <v>2497.9</v>
      </c>
      <c r="JZ12" s="118">
        <v>2388.3000000000002</v>
      </c>
      <c r="KA12" s="118">
        <v>2343.6</v>
      </c>
      <c r="KB12" s="118">
        <v>2372.3000000000002</v>
      </c>
      <c r="KC12" s="118">
        <v>2430.3000000000002</v>
      </c>
      <c r="KD12" s="118">
        <v>2435.4</v>
      </c>
      <c r="KE12" s="118">
        <v>2424.1999999999998</v>
      </c>
      <c r="KF12" s="118">
        <v>2412.3000000000002</v>
      </c>
      <c r="KG12" s="118">
        <v>2434.8000000000002</v>
      </c>
      <c r="KH12" s="118">
        <v>2439.5</v>
      </c>
      <c r="KI12" s="118">
        <v>2438.1999999999998</v>
      </c>
      <c r="KJ12" s="118">
        <v>2442.3000000000002</v>
      </c>
      <c r="KK12" s="118">
        <v>2442.4</v>
      </c>
    </row>
    <row r="13" spans="1:297" hidden="1" x14ac:dyDescent="0.2">
      <c r="A13" s="120" t="s">
        <v>223</v>
      </c>
      <c r="B13" s="121">
        <v>2.1772939346811819</v>
      </c>
      <c r="C13" s="121">
        <v>3.9911308203991127</v>
      </c>
      <c r="D13" s="121">
        <v>4.0989399293286217</v>
      </c>
      <c r="E13" s="121">
        <v>8.091024020227561</v>
      </c>
      <c r="F13" s="121">
        <v>9.937535491198183</v>
      </c>
      <c r="G13" s="121">
        <v>13.011335633316904</v>
      </c>
      <c r="H13" s="121">
        <v>13.995271867612294</v>
      </c>
      <c r="I13" s="121">
        <v>13.462384513858336</v>
      </c>
      <c r="J13" s="121">
        <v>12.132352941176469</v>
      </c>
      <c r="K13" s="121">
        <v>12.722244172263927</v>
      </c>
      <c r="L13" s="121">
        <v>15.685529813900493</v>
      </c>
      <c r="M13" s="121">
        <v>14.832713754646839</v>
      </c>
      <c r="N13" s="121">
        <v>19.492329838804391</v>
      </c>
      <c r="O13" s="121">
        <v>19.024221543985636</v>
      </c>
      <c r="P13" s="121">
        <v>19.620919620919622</v>
      </c>
      <c r="Q13" s="121">
        <v>22.994652406417107</v>
      </c>
      <c r="R13" s="121">
        <v>22.669697953881126</v>
      </c>
      <c r="S13" s="121">
        <v>22.813688212927755</v>
      </c>
      <c r="T13" s="121">
        <v>23.3</v>
      </c>
      <c r="U13" s="121">
        <v>23.2</v>
      </c>
      <c r="V13" s="121">
        <v>22.8</v>
      </c>
      <c r="W13" s="122">
        <v>22.8</v>
      </c>
      <c r="X13" s="122">
        <v>23.8</v>
      </c>
      <c r="Y13" s="122">
        <v>25.6</v>
      </c>
      <c r="Z13" s="122">
        <v>24.5</v>
      </c>
      <c r="AA13" s="122">
        <v>24.9</v>
      </c>
      <c r="AB13" s="122">
        <v>25.4</v>
      </c>
      <c r="AC13" s="122">
        <v>26.1</v>
      </c>
      <c r="AD13" s="122">
        <v>26.9</v>
      </c>
      <c r="AE13" s="122">
        <v>29.1</v>
      </c>
      <c r="AF13" s="122">
        <v>28.7</v>
      </c>
      <c r="AG13" s="122">
        <v>29.3</v>
      </c>
      <c r="AH13" s="122">
        <v>29.8</v>
      </c>
      <c r="AI13" s="122">
        <v>30.2</v>
      </c>
      <c r="AJ13" s="122">
        <v>32.700000000000003</v>
      </c>
      <c r="AK13" s="122">
        <v>43.7</v>
      </c>
      <c r="AL13" s="122">
        <v>44.1</v>
      </c>
      <c r="AM13" s="122">
        <v>44.6</v>
      </c>
      <c r="AN13" s="122">
        <v>47.8</v>
      </c>
      <c r="AO13" s="122">
        <v>48.6</v>
      </c>
      <c r="AP13" s="122">
        <v>48.4</v>
      </c>
      <c r="AQ13" s="122">
        <v>51</v>
      </c>
      <c r="AR13" s="122">
        <v>48.6</v>
      </c>
      <c r="AS13" s="122">
        <v>48.4</v>
      </c>
      <c r="AT13" s="122">
        <v>48</v>
      </c>
      <c r="AU13" s="122">
        <v>47.9</v>
      </c>
      <c r="AV13" s="122">
        <v>45.9</v>
      </c>
      <c r="AW13" s="122">
        <v>40.5</v>
      </c>
      <c r="AX13" s="122">
        <v>41</v>
      </c>
      <c r="AY13" s="122">
        <v>43.6</v>
      </c>
      <c r="AZ13" s="122">
        <v>42.9</v>
      </c>
      <c r="BA13" s="122">
        <v>42.7</v>
      </c>
      <c r="BB13" s="122">
        <v>48.9</v>
      </c>
      <c r="BC13" s="122">
        <v>51.2</v>
      </c>
      <c r="BD13" s="122">
        <v>51.1</v>
      </c>
      <c r="BE13" s="122">
        <v>51</v>
      </c>
      <c r="BF13" s="122">
        <v>50.6</v>
      </c>
      <c r="BG13" s="122">
        <v>49.4</v>
      </c>
      <c r="BH13" s="122">
        <v>49.2</v>
      </c>
      <c r="BI13" s="122">
        <v>48.6</v>
      </c>
      <c r="BJ13" s="122">
        <v>49.6</v>
      </c>
      <c r="BK13" s="122">
        <v>50</v>
      </c>
      <c r="BL13" s="122">
        <v>51.3</v>
      </c>
      <c r="BM13" s="122">
        <v>52</v>
      </c>
      <c r="BN13" s="122">
        <v>50.5</v>
      </c>
      <c r="BO13" s="122">
        <v>51.5</v>
      </c>
      <c r="BP13" s="122">
        <v>52.3</v>
      </c>
      <c r="BQ13" s="122">
        <v>53.5</v>
      </c>
      <c r="BR13" s="122">
        <v>52.3</v>
      </c>
      <c r="BS13" s="122">
        <v>52.8</v>
      </c>
      <c r="BT13" s="122">
        <v>52.9</v>
      </c>
      <c r="BU13" s="122">
        <v>54.1</v>
      </c>
      <c r="BV13" s="122">
        <v>55.3</v>
      </c>
      <c r="BW13" s="122">
        <v>55.2</v>
      </c>
      <c r="BX13" s="122">
        <v>54.8</v>
      </c>
      <c r="BY13" s="122">
        <v>56.3</v>
      </c>
      <c r="BZ13" s="122">
        <v>54.8</v>
      </c>
      <c r="CA13" s="122">
        <v>53.5</v>
      </c>
      <c r="CB13" s="122">
        <v>54</v>
      </c>
      <c r="CC13" s="122">
        <v>53.9</v>
      </c>
      <c r="CD13" s="122">
        <v>53.3</v>
      </c>
      <c r="CE13" s="122">
        <v>53.3</v>
      </c>
      <c r="CF13" s="122">
        <v>54.4</v>
      </c>
      <c r="CG13" s="122">
        <v>55.3</v>
      </c>
      <c r="CH13" s="122">
        <v>54.2</v>
      </c>
      <c r="CI13" s="122">
        <v>53.7</v>
      </c>
      <c r="CJ13" s="122">
        <v>55.2</v>
      </c>
      <c r="CK13" s="122">
        <v>55.1</v>
      </c>
      <c r="CL13" s="122">
        <v>57.8</v>
      </c>
      <c r="CM13" s="122">
        <v>56.9</v>
      </c>
      <c r="CN13" s="122">
        <v>56.3</v>
      </c>
      <c r="CO13" s="122">
        <v>55.1</v>
      </c>
      <c r="CP13" s="122">
        <v>55.5</v>
      </c>
      <c r="CQ13" s="122">
        <v>54.7</v>
      </c>
      <c r="CR13" s="122">
        <v>54.7</v>
      </c>
      <c r="CS13" s="122">
        <v>54.3</v>
      </c>
      <c r="CT13" s="122">
        <v>54.1</v>
      </c>
      <c r="CU13" s="122">
        <v>52.5</v>
      </c>
      <c r="CV13" s="122">
        <v>53.4</v>
      </c>
      <c r="CW13" s="122">
        <v>53.5</v>
      </c>
      <c r="CX13" s="122">
        <v>53.3</v>
      </c>
      <c r="CY13" s="122">
        <v>52.9</v>
      </c>
      <c r="CZ13" s="122">
        <v>52.9</v>
      </c>
      <c r="DA13" s="122">
        <v>52.5</v>
      </c>
      <c r="DB13" s="122">
        <v>51.5</v>
      </c>
      <c r="DC13" s="122">
        <v>50.2</v>
      </c>
      <c r="DD13" s="122">
        <v>50.9</v>
      </c>
      <c r="DE13" s="122">
        <v>49.5</v>
      </c>
      <c r="DF13" s="122">
        <v>48.9</v>
      </c>
      <c r="DG13" s="122">
        <v>48.5</v>
      </c>
      <c r="DH13" s="122">
        <v>48</v>
      </c>
      <c r="DI13" s="122">
        <v>47.2</v>
      </c>
      <c r="DJ13" s="122">
        <v>47.3</v>
      </c>
      <c r="DK13" s="122">
        <v>47.5</v>
      </c>
      <c r="DL13" s="122">
        <v>48</v>
      </c>
      <c r="DM13" s="122">
        <v>47.8</v>
      </c>
      <c r="DN13" s="122">
        <v>48.1</v>
      </c>
      <c r="DO13" s="122">
        <v>47.4</v>
      </c>
      <c r="DP13" s="122">
        <v>46.7</v>
      </c>
      <c r="DQ13" s="122">
        <v>46.1</v>
      </c>
      <c r="DR13" s="122">
        <v>46.1</v>
      </c>
      <c r="DS13" s="122">
        <v>45.4</v>
      </c>
      <c r="DT13" s="122">
        <v>45.1</v>
      </c>
      <c r="DU13" s="122">
        <v>45.7</v>
      </c>
      <c r="DV13" s="122">
        <v>45.7</v>
      </c>
      <c r="DW13" s="122">
        <v>46</v>
      </c>
      <c r="DX13" s="122">
        <v>46.2</v>
      </c>
      <c r="DY13" s="122">
        <v>45.8</v>
      </c>
      <c r="DZ13" s="122">
        <v>45.2</v>
      </c>
      <c r="EA13" s="122">
        <v>44.7</v>
      </c>
      <c r="EB13" s="121">
        <v>42.6</v>
      </c>
      <c r="EC13" s="121">
        <v>41.3</v>
      </c>
      <c r="ED13" s="121">
        <v>40.799999999999997</v>
      </c>
      <c r="EE13" s="121">
        <v>40.5</v>
      </c>
      <c r="EF13" s="121">
        <v>40.700000000000003</v>
      </c>
      <c r="EG13" s="121">
        <v>41.1</v>
      </c>
      <c r="EH13" s="121">
        <v>41.7</v>
      </c>
      <c r="EI13" s="121">
        <v>42.2</v>
      </c>
      <c r="EJ13" s="121">
        <v>42.2</v>
      </c>
      <c r="EK13" s="121">
        <v>42.5</v>
      </c>
      <c r="EL13" s="121">
        <v>42.1</v>
      </c>
      <c r="EM13" s="121">
        <v>39.6</v>
      </c>
      <c r="EN13" s="121">
        <v>36.6</v>
      </c>
      <c r="EO13" s="121">
        <v>36</v>
      </c>
      <c r="EP13" s="121">
        <v>38</v>
      </c>
      <c r="EQ13" s="121">
        <v>38.299999999999997</v>
      </c>
      <c r="ER13" s="121">
        <v>38.200000000000003</v>
      </c>
      <c r="ES13" s="121">
        <v>37.299999999999997</v>
      </c>
      <c r="ET13" s="121">
        <v>37</v>
      </c>
      <c r="EU13" s="121">
        <v>36.4</v>
      </c>
      <c r="EV13" s="121">
        <v>36.299999999999997</v>
      </c>
      <c r="EW13" s="121">
        <v>37</v>
      </c>
      <c r="EX13" s="121">
        <v>36</v>
      </c>
      <c r="EY13" s="121">
        <v>35.5</v>
      </c>
      <c r="EZ13" s="121">
        <v>35.700000000000003</v>
      </c>
      <c r="FA13" s="121">
        <v>35.700000000000003</v>
      </c>
      <c r="FB13" s="121">
        <v>35</v>
      </c>
      <c r="FC13" s="121">
        <v>35</v>
      </c>
      <c r="FD13" s="121">
        <v>34.9</v>
      </c>
      <c r="FE13" s="121">
        <v>35.799999999999997</v>
      </c>
      <c r="FF13" s="121">
        <v>36</v>
      </c>
      <c r="FG13" s="121">
        <v>35.1</v>
      </c>
      <c r="FH13" s="121">
        <v>35.6</v>
      </c>
      <c r="FI13" s="121">
        <v>34.799999999999997</v>
      </c>
      <c r="FJ13" s="121">
        <v>34.799999999999997</v>
      </c>
      <c r="FK13" s="121">
        <v>35</v>
      </c>
      <c r="FL13" s="121">
        <v>34.6</v>
      </c>
      <c r="FM13" s="121">
        <v>34.799999999999997</v>
      </c>
      <c r="FN13" s="121">
        <v>34.6</v>
      </c>
      <c r="FO13" s="121">
        <v>34.299999999999997</v>
      </c>
      <c r="FP13" s="121">
        <v>33.4</v>
      </c>
      <c r="FQ13" s="121">
        <v>33.6</v>
      </c>
      <c r="FR13" s="121">
        <v>33.1</v>
      </c>
      <c r="FS13" s="121">
        <v>32.200000000000003</v>
      </c>
      <c r="FT13" s="121">
        <v>32.4</v>
      </c>
      <c r="FU13" s="121">
        <v>32.4</v>
      </c>
      <c r="FV13" s="121">
        <v>32.200000000000003</v>
      </c>
      <c r="FW13" s="121">
        <v>32.1</v>
      </c>
      <c r="FX13" s="121">
        <v>31.8</v>
      </c>
      <c r="FY13" s="121">
        <v>31.1</v>
      </c>
      <c r="FZ13" s="121">
        <v>30.8</v>
      </c>
      <c r="GA13" s="121">
        <v>30.4</v>
      </c>
      <c r="GB13" s="121">
        <v>29.9</v>
      </c>
      <c r="GC13" s="121">
        <v>29.4</v>
      </c>
      <c r="GD13" s="121">
        <v>29.2</v>
      </c>
      <c r="GE13" s="121">
        <v>28.6</v>
      </c>
      <c r="GF13" s="121">
        <v>28.3</v>
      </c>
      <c r="GG13" s="121">
        <v>27.8</v>
      </c>
      <c r="GH13" s="121">
        <v>27.4</v>
      </c>
      <c r="GI13" s="123">
        <v>27.5</v>
      </c>
      <c r="GJ13" s="123">
        <v>27.1</v>
      </c>
      <c r="GK13" s="123">
        <v>26.8</v>
      </c>
      <c r="GL13" s="124">
        <v>27</v>
      </c>
      <c r="GM13" s="123">
        <v>27.2</v>
      </c>
      <c r="GN13" s="123">
        <v>27.3</v>
      </c>
      <c r="GO13" s="123">
        <v>27.1</v>
      </c>
      <c r="GP13" s="125">
        <v>26.8</v>
      </c>
      <c r="GQ13" s="123">
        <v>26.2</v>
      </c>
      <c r="GR13" s="125">
        <v>26.1</v>
      </c>
      <c r="GS13" s="125">
        <v>25.7</v>
      </c>
      <c r="GT13" s="125">
        <v>25.2</v>
      </c>
      <c r="GU13" s="125">
        <v>25</v>
      </c>
      <c r="GV13" s="125">
        <v>24.4</v>
      </c>
      <c r="GW13" s="125">
        <v>24</v>
      </c>
      <c r="GX13" s="125">
        <v>24</v>
      </c>
      <c r="GY13" s="125">
        <v>23.7</v>
      </c>
      <c r="GZ13" s="125">
        <v>23.3</v>
      </c>
      <c r="HA13" s="125">
        <v>23.6</v>
      </c>
      <c r="HB13" s="125">
        <v>20.7</v>
      </c>
      <c r="HC13" s="125">
        <v>20.5</v>
      </c>
      <c r="HD13" s="125">
        <v>19.7</v>
      </c>
      <c r="HE13" s="125">
        <v>19.399999999999999</v>
      </c>
      <c r="HF13" s="125">
        <v>19.100000000000001</v>
      </c>
      <c r="HG13" s="125">
        <v>19.7</v>
      </c>
      <c r="HH13" s="125">
        <v>19.899999999999999</v>
      </c>
      <c r="HI13" s="125">
        <v>18.899999999999999</v>
      </c>
      <c r="HJ13" s="126">
        <v>18.8</v>
      </c>
      <c r="HK13" s="125">
        <v>18.3</v>
      </c>
      <c r="HL13" s="125">
        <v>18</v>
      </c>
      <c r="HM13" s="125">
        <v>17.899999999999999</v>
      </c>
      <c r="HN13" s="127">
        <v>18.100000000000001</v>
      </c>
      <c r="HO13" s="127">
        <v>17.3</v>
      </c>
      <c r="HP13" s="127">
        <v>16.7</v>
      </c>
      <c r="HQ13" s="127">
        <v>16.8</v>
      </c>
      <c r="HR13" s="127">
        <v>16.8</v>
      </c>
      <c r="HS13" s="127">
        <v>16.7</v>
      </c>
      <c r="HT13" s="127">
        <v>16.3</v>
      </c>
      <c r="HU13" s="127">
        <v>16</v>
      </c>
      <c r="HV13" s="128">
        <v>15.9</v>
      </c>
      <c r="HW13" s="128">
        <v>15.7</v>
      </c>
      <c r="HX13" s="128">
        <v>15.6</v>
      </c>
      <c r="HY13" s="128">
        <v>15.6</v>
      </c>
      <c r="HZ13" s="128">
        <v>15.4</v>
      </c>
      <c r="IA13" s="128">
        <v>15.4</v>
      </c>
      <c r="IB13" s="128">
        <v>15.5</v>
      </c>
      <c r="IC13" s="128">
        <v>15.5</v>
      </c>
      <c r="ID13" s="128">
        <v>15.4</v>
      </c>
      <c r="IE13" s="128">
        <v>15.8</v>
      </c>
      <c r="IF13" s="128">
        <v>16.399999999999999</v>
      </c>
      <c r="IG13" s="128">
        <v>16.7</v>
      </c>
      <c r="IH13" s="128">
        <v>16.7</v>
      </c>
      <c r="II13" s="128">
        <v>16.600000000000001</v>
      </c>
      <c r="IJ13" s="128">
        <v>16.899999999999999</v>
      </c>
      <c r="IK13" s="128">
        <v>17</v>
      </c>
      <c r="IL13" s="128">
        <v>16.8</v>
      </c>
      <c r="IM13" s="128">
        <v>17.5</v>
      </c>
      <c r="IN13" s="128">
        <v>18.100000000000001</v>
      </c>
      <c r="IO13" s="128">
        <v>18.3</v>
      </c>
      <c r="IP13" s="128">
        <v>18.5</v>
      </c>
      <c r="IQ13" s="128">
        <v>18.600000000000001</v>
      </c>
      <c r="IR13" s="128">
        <v>19.100000000000001</v>
      </c>
      <c r="IS13" s="128">
        <v>19.100000000000001</v>
      </c>
      <c r="IT13" s="127">
        <v>19.100000000000001</v>
      </c>
      <c r="IU13" s="127">
        <v>19</v>
      </c>
      <c r="IV13" s="127">
        <v>19.399999999999999</v>
      </c>
      <c r="IW13" s="127">
        <v>19.8</v>
      </c>
      <c r="IX13" s="127">
        <v>19.7</v>
      </c>
      <c r="IY13" s="127">
        <v>19.899999999999999</v>
      </c>
      <c r="IZ13" s="127">
        <v>19.899999999999999</v>
      </c>
      <c r="JA13" s="127">
        <v>20.2</v>
      </c>
      <c r="JB13" s="127">
        <v>20.399999999999999</v>
      </c>
      <c r="JC13" s="127">
        <v>20.5</v>
      </c>
      <c r="JD13" s="127">
        <v>20.2</v>
      </c>
      <c r="JE13" s="127">
        <v>19.899999999999999</v>
      </c>
      <c r="JF13" s="127">
        <v>19.899999999999999</v>
      </c>
      <c r="JG13" s="127">
        <v>19.7</v>
      </c>
      <c r="JH13" s="127">
        <v>19.600000000000001</v>
      </c>
      <c r="JI13" s="127">
        <v>19.600000000000001</v>
      </c>
      <c r="JJ13" s="127">
        <v>19.7</v>
      </c>
      <c r="JK13" s="127">
        <v>19.899999999999999</v>
      </c>
      <c r="JL13" s="127">
        <v>20.3</v>
      </c>
      <c r="JM13" s="127">
        <v>20.2</v>
      </c>
      <c r="JN13" s="127">
        <v>20.100000000000001</v>
      </c>
      <c r="JO13" s="127">
        <v>19.899999999999999</v>
      </c>
      <c r="JP13" s="127">
        <v>20.100000000000001</v>
      </c>
      <c r="JQ13" s="127">
        <v>19.899999999999999</v>
      </c>
      <c r="JR13" s="127">
        <v>19.8</v>
      </c>
      <c r="JS13" s="127">
        <v>19.8</v>
      </c>
      <c r="JT13" s="127">
        <v>19.100000000000001</v>
      </c>
      <c r="JU13" s="127">
        <v>19.5</v>
      </c>
      <c r="JV13" s="127">
        <v>19.600000000000001</v>
      </c>
      <c r="JW13" s="127">
        <v>19.7</v>
      </c>
      <c r="JX13" s="127">
        <v>19.600000000000001</v>
      </c>
      <c r="JY13" s="127">
        <v>19.7</v>
      </c>
      <c r="JZ13" s="127">
        <v>18.8</v>
      </c>
      <c r="KA13" s="127">
        <v>18.5</v>
      </c>
      <c r="KB13" s="127">
        <v>18.600000000000001</v>
      </c>
      <c r="KC13" s="127">
        <v>19.100000000000001</v>
      </c>
      <c r="KD13" s="127">
        <v>19.100000000000001</v>
      </c>
      <c r="KE13" s="127">
        <v>19</v>
      </c>
      <c r="KF13" s="127">
        <v>18.899999999999999</v>
      </c>
      <c r="KG13" s="127">
        <v>19.100000000000001</v>
      </c>
      <c r="KH13" s="127">
        <v>19.2</v>
      </c>
      <c r="KI13" s="127">
        <v>19.100000000000001</v>
      </c>
      <c r="KJ13" s="127">
        <v>19.100000000000001</v>
      </c>
      <c r="KK13" s="127">
        <v>19.100000000000001</v>
      </c>
    </row>
    <row r="14" spans="1:297" ht="25.5" hidden="1" x14ac:dyDescent="0.2">
      <c r="A14" s="129" t="s">
        <v>225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31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  <c r="IW14" s="100"/>
      <c r="IX14" s="100"/>
      <c r="IY14" s="100"/>
      <c r="IZ14" s="100"/>
      <c r="JA14" s="100"/>
      <c r="JB14" s="100"/>
      <c r="JC14" s="100"/>
      <c r="JD14" s="100"/>
      <c r="JE14" s="100"/>
      <c r="JF14" s="100"/>
      <c r="JG14" s="100"/>
      <c r="JH14" s="100"/>
      <c r="JI14" s="100"/>
      <c r="JJ14" s="100"/>
      <c r="JK14" s="100"/>
      <c r="JL14" s="100"/>
      <c r="JM14" s="100"/>
      <c r="JN14" s="100"/>
      <c r="JO14" s="100"/>
      <c r="JP14" s="100"/>
      <c r="JQ14" s="100"/>
      <c r="JR14" s="100"/>
      <c r="JS14" s="100"/>
      <c r="JT14" s="100"/>
      <c r="JU14" s="100"/>
      <c r="JV14" s="100"/>
      <c r="JW14" s="100"/>
      <c r="JX14" s="100"/>
      <c r="JY14" s="100"/>
      <c r="JZ14" s="100"/>
      <c r="KA14" s="100"/>
      <c r="KB14" s="100"/>
      <c r="KC14" s="100"/>
      <c r="KD14" s="100"/>
      <c r="KE14" s="100"/>
      <c r="KF14" s="100"/>
      <c r="KG14" s="100"/>
      <c r="KH14" s="100"/>
      <c r="KI14" s="100"/>
      <c r="KJ14" s="100"/>
      <c r="KK14" s="100"/>
    </row>
    <row r="15" spans="1:297" hidden="1" x14ac:dyDescent="0.2">
      <c r="A15" s="120" t="s">
        <v>222</v>
      </c>
      <c r="B15" s="121">
        <v>3.6</v>
      </c>
      <c r="C15" s="121">
        <v>4.3</v>
      </c>
      <c r="D15" s="121">
        <v>4.8</v>
      </c>
      <c r="E15" s="121">
        <v>4.7</v>
      </c>
      <c r="F15" s="121">
        <v>4.5999999999999996</v>
      </c>
      <c r="G15" s="121">
        <v>4.7</v>
      </c>
      <c r="H15" s="121">
        <v>5</v>
      </c>
      <c r="I15" s="121">
        <v>5.4</v>
      </c>
      <c r="J15" s="121">
        <v>5.5</v>
      </c>
      <c r="K15" s="121">
        <v>4.7</v>
      </c>
      <c r="L15" s="121">
        <v>4.5999999999999996</v>
      </c>
      <c r="M15" s="121">
        <v>4.5999999999999996</v>
      </c>
      <c r="N15" s="134">
        <v>4.0999999999999996</v>
      </c>
      <c r="O15" s="121">
        <v>4.5</v>
      </c>
      <c r="P15" s="121">
        <v>5</v>
      </c>
      <c r="Q15" s="121">
        <v>5.8</v>
      </c>
      <c r="R15" s="121">
        <v>6.5</v>
      </c>
      <c r="S15" s="121">
        <v>6.4</v>
      </c>
      <c r="T15" s="121">
        <v>5.3</v>
      </c>
      <c r="U15" s="121">
        <v>6.3</v>
      </c>
      <c r="V15" s="121">
        <v>6.3</v>
      </c>
      <c r="W15" s="122">
        <v>6.4</v>
      </c>
      <c r="X15" s="122">
        <v>6.8</v>
      </c>
      <c r="Y15" s="122">
        <v>5.4</v>
      </c>
      <c r="Z15" s="122">
        <v>6.4</v>
      </c>
      <c r="AA15" s="122">
        <v>7.3</v>
      </c>
      <c r="AB15" s="122">
        <v>7</v>
      </c>
      <c r="AC15" s="122">
        <v>6.7</v>
      </c>
      <c r="AD15" s="122">
        <v>6.7</v>
      </c>
      <c r="AE15" s="122">
        <v>6.8</v>
      </c>
      <c r="AF15" s="122">
        <v>6.7</v>
      </c>
      <c r="AG15" s="122">
        <v>6.4</v>
      </c>
      <c r="AH15" s="122">
        <v>6.4</v>
      </c>
      <c r="AI15" s="122">
        <v>6.4</v>
      </c>
      <c r="AJ15" s="122">
        <v>6.8</v>
      </c>
      <c r="AK15" s="122">
        <v>9.5</v>
      </c>
      <c r="AL15" s="122">
        <v>9.4</v>
      </c>
      <c r="AM15" s="122">
        <v>9.4</v>
      </c>
      <c r="AN15" s="122">
        <v>9.6999999999999993</v>
      </c>
      <c r="AO15" s="122">
        <v>9.5</v>
      </c>
      <c r="AP15" s="122">
        <v>9.6999999999999993</v>
      </c>
      <c r="AQ15" s="122">
        <v>9.5</v>
      </c>
      <c r="AR15" s="122">
        <v>12.9</v>
      </c>
      <c r="AS15" s="122">
        <v>12.1</v>
      </c>
      <c r="AT15" s="122">
        <v>13.4</v>
      </c>
      <c r="AU15" s="122">
        <v>12.1</v>
      </c>
      <c r="AV15" s="122">
        <v>13.4</v>
      </c>
      <c r="AW15" s="122">
        <v>12.1</v>
      </c>
      <c r="AX15" s="122">
        <v>12.4</v>
      </c>
      <c r="AY15" s="122">
        <v>12.5</v>
      </c>
      <c r="AZ15" s="122">
        <v>15.8</v>
      </c>
      <c r="BA15" s="122">
        <v>17.100000000000001</v>
      </c>
      <c r="BB15" s="122">
        <v>16.2</v>
      </c>
      <c r="BC15" s="122">
        <v>20.2</v>
      </c>
      <c r="BD15" s="122">
        <v>21.3</v>
      </c>
      <c r="BE15" s="122">
        <v>28.9</v>
      </c>
      <c r="BF15" s="122">
        <v>31</v>
      </c>
      <c r="BG15" s="122">
        <v>32.9</v>
      </c>
      <c r="BH15" s="122">
        <v>35</v>
      </c>
      <c r="BI15" s="122">
        <v>37.4</v>
      </c>
      <c r="BJ15" s="122">
        <v>38.1</v>
      </c>
      <c r="BK15" s="122">
        <v>46.1</v>
      </c>
      <c r="BL15" s="122">
        <v>52.4</v>
      </c>
      <c r="BM15" s="122">
        <v>57.2</v>
      </c>
      <c r="BN15" s="122">
        <v>60.9</v>
      </c>
      <c r="BO15" s="122">
        <v>68.2</v>
      </c>
      <c r="BP15" s="122">
        <v>73.7</v>
      </c>
      <c r="BQ15" s="122">
        <v>81.400000000000006</v>
      </c>
      <c r="BR15" s="122">
        <v>87.4</v>
      </c>
      <c r="BS15" s="122">
        <v>90.4</v>
      </c>
      <c r="BT15" s="122">
        <v>98.7</v>
      </c>
      <c r="BU15" s="122">
        <v>105.3</v>
      </c>
      <c r="BV15" s="122">
        <v>110.3</v>
      </c>
      <c r="BW15" s="122">
        <v>117.4</v>
      </c>
      <c r="BX15" s="122">
        <v>122.9</v>
      </c>
      <c r="BY15" s="122">
        <v>111.6</v>
      </c>
      <c r="BZ15" s="122">
        <v>121.4</v>
      </c>
      <c r="CA15" s="122">
        <v>125.2</v>
      </c>
      <c r="CB15" s="122">
        <v>128.80000000000001</v>
      </c>
      <c r="CC15" s="122">
        <v>138.30000000000001</v>
      </c>
      <c r="CD15" s="122">
        <v>149.80000000000001</v>
      </c>
      <c r="CE15" s="122">
        <v>149.80000000000001</v>
      </c>
      <c r="CF15" s="122">
        <v>149.5</v>
      </c>
      <c r="CG15" s="122">
        <v>154.19999999999999</v>
      </c>
      <c r="CH15" s="122">
        <v>152.19999999999999</v>
      </c>
      <c r="CI15" s="122">
        <v>160.9</v>
      </c>
      <c r="CJ15" s="122">
        <v>171.6</v>
      </c>
      <c r="CK15" s="122">
        <v>183</v>
      </c>
      <c r="CL15" s="122">
        <v>177.3</v>
      </c>
      <c r="CM15" s="122">
        <v>190.8</v>
      </c>
      <c r="CN15" s="122">
        <v>203.3</v>
      </c>
      <c r="CO15" s="122">
        <v>225.1</v>
      </c>
      <c r="CP15" s="122">
        <v>234.8</v>
      </c>
      <c r="CQ15" s="122">
        <v>258.5</v>
      </c>
      <c r="CR15" s="122">
        <v>274.3</v>
      </c>
      <c r="CS15" s="122">
        <v>293.10000000000002</v>
      </c>
      <c r="CT15" s="122">
        <v>301.10000000000002</v>
      </c>
      <c r="CU15" s="122">
        <v>327</v>
      </c>
      <c r="CV15" s="122">
        <v>345</v>
      </c>
      <c r="CW15" s="122">
        <v>354.3</v>
      </c>
      <c r="CX15" s="122">
        <v>374.8</v>
      </c>
      <c r="CY15" s="122">
        <v>399.1</v>
      </c>
      <c r="CZ15" s="122">
        <v>413.2</v>
      </c>
      <c r="DA15" s="122">
        <v>435.1</v>
      </c>
      <c r="DB15" s="122">
        <v>431.3</v>
      </c>
      <c r="DC15" s="122">
        <v>457.5</v>
      </c>
      <c r="DD15" s="122">
        <v>471.7</v>
      </c>
      <c r="DE15" s="122">
        <v>581.79999999999995</v>
      </c>
      <c r="DF15" s="122">
        <v>602.9</v>
      </c>
      <c r="DG15" s="122">
        <v>628.79999999999995</v>
      </c>
      <c r="DH15" s="122">
        <v>656.1</v>
      </c>
      <c r="DI15" s="122">
        <v>703</v>
      </c>
      <c r="DJ15" s="122">
        <v>721.1</v>
      </c>
      <c r="DK15" s="122">
        <v>742.9</v>
      </c>
      <c r="DL15" s="122">
        <v>777.9</v>
      </c>
      <c r="DM15" s="122">
        <v>815.2</v>
      </c>
      <c r="DN15" s="122">
        <v>866.2</v>
      </c>
      <c r="DO15" s="122">
        <v>923.4</v>
      </c>
      <c r="DP15" s="122">
        <v>960.4</v>
      </c>
      <c r="DQ15" s="122">
        <v>1005.4</v>
      </c>
      <c r="DR15" s="122">
        <v>1009.2</v>
      </c>
      <c r="DS15" s="122">
        <v>1054.2</v>
      </c>
      <c r="DT15" s="122">
        <v>1095.2</v>
      </c>
      <c r="DU15" s="122">
        <v>1133.5</v>
      </c>
      <c r="DV15" s="122">
        <v>1170</v>
      </c>
      <c r="DW15" s="122">
        <v>1193.8</v>
      </c>
      <c r="DX15" s="122">
        <v>1247</v>
      </c>
      <c r="DY15" s="122">
        <v>1300.2</v>
      </c>
      <c r="DZ15" s="122">
        <v>1341.2</v>
      </c>
      <c r="EA15" s="122">
        <v>1383.5</v>
      </c>
      <c r="EB15" s="122">
        <v>1456.2</v>
      </c>
      <c r="EC15" s="122">
        <v>1546.2</v>
      </c>
      <c r="ED15" s="122">
        <v>1586.5</v>
      </c>
      <c r="EE15" s="122">
        <v>1650.4</v>
      </c>
      <c r="EF15" s="122">
        <v>1710.4</v>
      </c>
      <c r="EG15" s="122">
        <v>1786.7</v>
      </c>
      <c r="EH15" s="122">
        <v>1820</v>
      </c>
      <c r="EI15" s="122">
        <v>1867.5</v>
      </c>
      <c r="EJ15" s="122">
        <v>1934.4</v>
      </c>
      <c r="EK15" s="122">
        <v>2005.4</v>
      </c>
      <c r="EL15" s="122">
        <v>2085.9</v>
      </c>
      <c r="EM15" s="122">
        <v>2276.3000000000002</v>
      </c>
      <c r="EN15" s="122">
        <v>2500.1</v>
      </c>
      <c r="EO15" s="122">
        <v>2623.8</v>
      </c>
      <c r="EP15" s="122">
        <v>2614.1</v>
      </c>
      <c r="EQ15" s="122">
        <v>2676.1</v>
      </c>
      <c r="ER15" s="122">
        <v>2799.5</v>
      </c>
      <c r="ES15" s="122">
        <v>2937.5</v>
      </c>
      <c r="ET15" s="122">
        <v>3095.2</v>
      </c>
      <c r="EU15" s="122">
        <v>3307</v>
      </c>
      <c r="EV15" s="122">
        <v>3431</v>
      </c>
      <c r="EW15" s="122">
        <v>3560.7</v>
      </c>
      <c r="EX15" s="122">
        <v>3814.7</v>
      </c>
      <c r="EY15" s="122">
        <v>4056.7</v>
      </c>
      <c r="EZ15" s="122">
        <v>4260.3999999999996</v>
      </c>
      <c r="FA15" s="122">
        <v>4426.8</v>
      </c>
      <c r="FB15" s="122">
        <v>4580.1000000000004</v>
      </c>
      <c r="FC15" s="122">
        <v>4749</v>
      </c>
      <c r="FD15" s="122">
        <v>4971.3999999999996</v>
      </c>
      <c r="FE15" s="122">
        <v>4967.5</v>
      </c>
      <c r="FF15" s="122">
        <v>5192.6000000000004</v>
      </c>
      <c r="FG15" s="122">
        <v>5513.8</v>
      </c>
      <c r="FH15" s="122">
        <v>5767.5</v>
      </c>
      <c r="FI15" s="122">
        <v>6090</v>
      </c>
      <c r="FJ15" s="122">
        <v>6375.5</v>
      </c>
      <c r="FK15" s="122">
        <v>6633.1</v>
      </c>
      <c r="FL15" s="122">
        <v>7077.8</v>
      </c>
      <c r="FM15" s="122">
        <v>7420.7</v>
      </c>
      <c r="FN15" s="122">
        <v>7715.8</v>
      </c>
      <c r="FO15" s="122">
        <v>8049.2</v>
      </c>
      <c r="FP15" s="122">
        <v>8437.7999999999993</v>
      </c>
      <c r="FQ15" s="122">
        <v>8729.5</v>
      </c>
      <c r="FR15" s="122">
        <v>9025.2999999999993</v>
      </c>
      <c r="FS15" s="122">
        <v>9414.7000000000007</v>
      </c>
      <c r="FT15" s="122">
        <v>9571.5</v>
      </c>
      <c r="FU15" s="122">
        <v>9822.7000000000007</v>
      </c>
      <c r="FV15" s="122">
        <v>10065</v>
      </c>
      <c r="FW15" s="122">
        <v>10330.5</v>
      </c>
      <c r="FX15" s="122">
        <v>10498.1</v>
      </c>
      <c r="FY15" s="122">
        <v>10780.1</v>
      </c>
      <c r="FZ15" s="122">
        <v>10936.3</v>
      </c>
      <c r="GA15" s="122">
        <v>11133.1</v>
      </c>
      <c r="GB15" s="122">
        <v>11289.3</v>
      </c>
      <c r="GC15" s="122">
        <v>11498.4</v>
      </c>
      <c r="GD15" s="122">
        <v>11668.5</v>
      </c>
      <c r="GE15" s="122">
        <v>11972.8</v>
      </c>
      <c r="GF15" s="122">
        <v>12217.9</v>
      </c>
      <c r="GG15" s="122">
        <v>12392.5</v>
      </c>
      <c r="GH15" s="122">
        <v>12479.9</v>
      </c>
      <c r="GI15" s="132">
        <v>12578.5</v>
      </c>
      <c r="GJ15" s="132">
        <v>12677.1</v>
      </c>
      <c r="GK15" s="132">
        <v>12648.2</v>
      </c>
      <c r="GL15" s="133">
        <v>12572.1</v>
      </c>
      <c r="GM15" s="132">
        <v>12441.4</v>
      </c>
      <c r="GN15" s="132">
        <v>12386.1</v>
      </c>
      <c r="GO15" s="132">
        <v>12329.8</v>
      </c>
      <c r="GP15" s="115">
        <v>12260.9</v>
      </c>
      <c r="GQ15" s="132">
        <v>12300.9</v>
      </c>
      <c r="GR15" s="115">
        <v>12247.9</v>
      </c>
      <c r="GS15" s="115">
        <v>12218.5</v>
      </c>
      <c r="GT15" s="115">
        <v>12179.6</v>
      </c>
      <c r="GU15" s="115">
        <v>12141.1</v>
      </c>
      <c r="GV15" s="115">
        <v>12201.8</v>
      </c>
      <c r="GW15" s="115">
        <v>12044.9</v>
      </c>
      <c r="GX15" s="115">
        <v>12024.8</v>
      </c>
      <c r="GY15" s="115">
        <v>11967.9</v>
      </c>
      <c r="GZ15" s="115">
        <v>11860.8</v>
      </c>
      <c r="HA15" s="115">
        <v>11753.6</v>
      </c>
      <c r="HB15" s="115">
        <v>11752.4</v>
      </c>
      <c r="HC15" s="115">
        <v>11654.2</v>
      </c>
      <c r="HD15" s="115">
        <v>11581</v>
      </c>
      <c r="HE15" s="115">
        <v>11553.6</v>
      </c>
      <c r="HF15" s="115">
        <v>11502.6</v>
      </c>
      <c r="HG15" s="115">
        <v>11316.1</v>
      </c>
      <c r="HH15" s="115">
        <v>11316.1</v>
      </c>
      <c r="HI15" s="115">
        <v>11374.2</v>
      </c>
      <c r="HJ15" s="116">
        <v>11307.7</v>
      </c>
      <c r="HK15" s="115">
        <v>11254.2</v>
      </c>
      <c r="HL15" s="115">
        <v>11237.8</v>
      </c>
      <c r="HM15" s="115">
        <v>11125.4</v>
      </c>
      <c r="HN15" s="118">
        <v>11065.8</v>
      </c>
      <c r="HO15" s="118">
        <v>11032.8</v>
      </c>
      <c r="HP15" s="118">
        <v>11148.5</v>
      </c>
      <c r="HQ15" s="118">
        <v>11091.3</v>
      </c>
      <c r="HR15" s="118">
        <v>11051.6</v>
      </c>
      <c r="HS15" s="118">
        <v>10961.7</v>
      </c>
      <c r="HT15" s="118">
        <v>10919.4</v>
      </c>
      <c r="HU15" s="118">
        <v>10827.2</v>
      </c>
      <c r="HV15" s="119">
        <v>10711.1</v>
      </c>
      <c r="HW15" s="119">
        <v>10671.7</v>
      </c>
      <c r="HX15" s="119">
        <v>10366.9</v>
      </c>
      <c r="HY15" s="119">
        <v>10297</v>
      </c>
      <c r="HZ15" s="119">
        <v>10081</v>
      </c>
      <c r="IA15" s="119">
        <v>10104.200000000001</v>
      </c>
      <c r="IB15" s="119">
        <v>10072.200000000001</v>
      </c>
      <c r="IC15" s="119">
        <v>9997.7999999999993</v>
      </c>
      <c r="ID15" s="119">
        <v>9940.9</v>
      </c>
      <c r="IE15" s="119">
        <v>9826.6</v>
      </c>
      <c r="IF15" s="119">
        <v>9742.1</v>
      </c>
      <c r="IG15" s="119">
        <v>9674.2000000000007</v>
      </c>
      <c r="IH15" s="119">
        <v>9619</v>
      </c>
      <c r="II15" s="119">
        <v>9550</v>
      </c>
      <c r="IJ15" s="119">
        <v>9498.5</v>
      </c>
      <c r="IK15" s="119">
        <v>9434.2000000000007</v>
      </c>
      <c r="IL15" s="119">
        <v>9343.1</v>
      </c>
      <c r="IM15" s="119">
        <v>9124.7000000000007</v>
      </c>
      <c r="IN15" s="119">
        <v>9045.2000000000007</v>
      </c>
      <c r="IO15" s="119">
        <v>8979</v>
      </c>
      <c r="IP15" s="119">
        <v>8894.2000000000007</v>
      </c>
      <c r="IQ15" s="119">
        <v>8832</v>
      </c>
      <c r="IR15" s="119">
        <v>8802.2999999999993</v>
      </c>
      <c r="IS15" s="119">
        <v>8719.2000000000007</v>
      </c>
      <c r="IT15" s="119">
        <v>8542.1</v>
      </c>
      <c r="IU15" s="119">
        <v>8481</v>
      </c>
      <c r="IV15" s="119">
        <v>8428.4</v>
      </c>
      <c r="IW15" s="119">
        <v>8384.1</v>
      </c>
      <c r="IX15" s="119">
        <v>8361.2000000000007</v>
      </c>
      <c r="IY15" s="119">
        <v>8341.6</v>
      </c>
      <c r="IZ15" s="119">
        <v>8305.6</v>
      </c>
      <c r="JA15" s="119">
        <v>8282.7999999999993</v>
      </c>
      <c r="JB15" s="119">
        <v>8267.7000000000007</v>
      </c>
      <c r="JC15" s="119">
        <v>8217.9</v>
      </c>
      <c r="JD15" s="119">
        <v>8243.9</v>
      </c>
      <c r="JE15" s="119">
        <v>8235.7999999999993</v>
      </c>
      <c r="JF15" s="119">
        <v>8212.6</v>
      </c>
      <c r="JG15" s="119">
        <v>8181</v>
      </c>
      <c r="JH15" s="119">
        <v>8155.1</v>
      </c>
      <c r="JI15" s="119">
        <v>8165.9</v>
      </c>
      <c r="JJ15" s="119">
        <v>8187</v>
      </c>
      <c r="JK15" s="119">
        <v>8134.8</v>
      </c>
      <c r="JL15" s="119">
        <v>8116.9</v>
      </c>
      <c r="JM15" s="119">
        <v>8126</v>
      </c>
      <c r="JN15" s="119">
        <v>8185.1</v>
      </c>
      <c r="JO15" s="119">
        <v>8183.9</v>
      </c>
      <c r="JP15" s="119">
        <v>8175.1</v>
      </c>
      <c r="JQ15" s="119">
        <v>8226.9</v>
      </c>
      <c r="JR15" s="119">
        <v>8157.7</v>
      </c>
      <c r="JS15" s="119">
        <v>8102.6</v>
      </c>
      <c r="JT15" s="119">
        <v>8395.6</v>
      </c>
      <c r="JU15" s="119">
        <v>8371.2999999999993</v>
      </c>
      <c r="JV15" s="119">
        <v>8379.9</v>
      </c>
      <c r="JW15" s="119">
        <v>8405.6</v>
      </c>
      <c r="JX15" s="119">
        <v>8467.4</v>
      </c>
      <c r="JY15" s="119">
        <v>8439.6</v>
      </c>
      <c r="JZ15" s="119">
        <v>8490.7999999999993</v>
      </c>
      <c r="KA15" s="119">
        <v>8523.7999999999993</v>
      </c>
      <c r="KB15" s="119">
        <v>8516.5</v>
      </c>
      <c r="KC15" s="119">
        <v>8532</v>
      </c>
      <c r="KD15" s="119">
        <v>8491.4</v>
      </c>
      <c r="KE15" s="119">
        <v>8490.6</v>
      </c>
      <c r="KF15" s="119">
        <v>8492.9</v>
      </c>
      <c r="KG15" s="119">
        <v>8463</v>
      </c>
      <c r="KH15" s="119">
        <v>8402</v>
      </c>
      <c r="KI15" s="119">
        <v>8465.5</v>
      </c>
      <c r="KJ15" s="119">
        <v>8463.6</v>
      </c>
      <c r="KK15" s="119">
        <v>8472.6</v>
      </c>
    </row>
    <row r="16" spans="1:297" hidden="1" x14ac:dyDescent="0.2">
      <c r="A16" s="120" t="s">
        <v>223</v>
      </c>
      <c r="B16" s="121">
        <v>1.9440124416796243</v>
      </c>
      <c r="C16" s="121">
        <v>2.2172949002217393</v>
      </c>
      <c r="D16" s="121">
        <v>2.4028268551236645</v>
      </c>
      <c r="E16" s="121">
        <v>2.0859671302149145</v>
      </c>
      <c r="F16" s="121">
        <v>1.7624645088018198</v>
      </c>
      <c r="G16" s="121">
        <v>1.6264169541646254</v>
      </c>
      <c r="H16" s="121">
        <v>1.6548463356973944</v>
      </c>
      <c r="I16" s="121">
        <v>1.6717993840739105</v>
      </c>
      <c r="J16" s="121">
        <v>1.5931372549019702</v>
      </c>
      <c r="K16" s="121">
        <v>1.3038324772817163</v>
      </c>
      <c r="L16" s="121">
        <v>1.2153437143942316</v>
      </c>
      <c r="M16" s="121">
        <v>1.1895910780669183</v>
      </c>
      <c r="N16" s="121">
        <v>1.1264315420002653</v>
      </c>
      <c r="O16" s="121">
        <v>1.0757784560143584</v>
      </c>
      <c r="P16" s="121">
        <v>1.2285012285012158</v>
      </c>
      <c r="Q16" s="121">
        <v>1.3703208556149882</v>
      </c>
      <c r="R16" s="121">
        <v>1.493991555699921</v>
      </c>
      <c r="S16" s="121">
        <v>1.4258555133079973</v>
      </c>
      <c r="T16" s="121">
        <v>1.2</v>
      </c>
      <c r="U16" s="121">
        <v>1.4</v>
      </c>
      <c r="V16" s="121">
        <v>1.3</v>
      </c>
      <c r="W16" s="122">
        <v>1.4</v>
      </c>
      <c r="X16" s="122">
        <v>1.4</v>
      </c>
      <c r="Y16" s="122">
        <v>1</v>
      </c>
      <c r="Z16" s="122">
        <v>1.2</v>
      </c>
      <c r="AA16" s="122">
        <v>1.3</v>
      </c>
      <c r="AB16" s="122">
        <v>1.3</v>
      </c>
      <c r="AC16" s="122">
        <v>1.3</v>
      </c>
      <c r="AD16" s="122">
        <v>1.2</v>
      </c>
      <c r="AE16" s="122">
        <v>1.3</v>
      </c>
      <c r="AF16" s="122">
        <v>1.3</v>
      </c>
      <c r="AG16" s="122">
        <v>1.3</v>
      </c>
      <c r="AH16" s="122">
        <v>1.3</v>
      </c>
      <c r="AI16" s="122">
        <v>1.3</v>
      </c>
      <c r="AJ16" s="122">
        <v>1.4</v>
      </c>
      <c r="AK16" s="122">
        <v>3.3</v>
      </c>
      <c r="AL16" s="122">
        <v>3</v>
      </c>
      <c r="AM16" s="122">
        <v>3.1</v>
      </c>
      <c r="AN16" s="122">
        <v>3.5</v>
      </c>
      <c r="AO16" s="122">
        <v>3.5</v>
      </c>
      <c r="AP16" s="122">
        <v>3.5</v>
      </c>
      <c r="AQ16" s="122">
        <v>3.4</v>
      </c>
      <c r="AR16" s="122">
        <v>4.8</v>
      </c>
      <c r="AS16" s="122">
        <v>4.4000000000000004</v>
      </c>
      <c r="AT16" s="122">
        <v>4.8</v>
      </c>
      <c r="AU16" s="122">
        <v>4.3</v>
      </c>
      <c r="AV16" s="122">
        <v>4.7</v>
      </c>
      <c r="AW16" s="122">
        <v>4</v>
      </c>
      <c r="AX16" s="122">
        <v>4</v>
      </c>
      <c r="AY16" s="122">
        <v>4</v>
      </c>
      <c r="AZ16" s="122">
        <v>4.9000000000000004</v>
      </c>
      <c r="BA16" s="122">
        <v>5.3</v>
      </c>
      <c r="BB16" s="122">
        <v>4.7</v>
      </c>
      <c r="BC16" s="122">
        <v>5.5</v>
      </c>
      <c r="BD16" s="122">
        <v>5.4</v>
      </c>
      <c r="BE16" s="122">
        <v>6.9</v>
      </c>
      <c r="BF16" s="122">
        <v>7.1</v>
      </c>
      <c r="BG16" s="122">
        <v>7</v>
      </c>
      <c r="BH16" s="122">
        <v>7</v>
      </c>
      <c r="BI16" s="122">
        <v>7</v>
      </c>
      <c r="BJ16" s="122">
        <v>7.1</v>
      </c>
      <c r="BK16" s="122">
        <v>8.1</v>
      </c>
      <c r="BL16" s="122">
        <v>8.5</v>
      </c>
      <c r="BM16" s="122">
        <v>8.8000000000000007</v>
      </c>
      <c r="BN16" s="122">
        <v>8.8000000000000007</v>
      </c>
      <c r="BO16" s="122">
        <v>9.5</v>
      </c>
      <c r="BP16" s="122">
        <v>9.8000000000000007</v>
      </c>
      <c r="BQ16" s="122">
        <v>10.5</v>
      </c>
      <c r="BR16" s="122">
        <v>10.8</v>
      </c>
      <c r="BS16" s="122">
        <v>11.3</v>
      </c>
      <c r="BT16" s="122">
        <v>12</v>
      </c>
      <c r="BU16" s="122">
        <v>13</v>
      </c>
      <c r="BV16" s="122">
        <v>13.5</v>
      </c>
      <c r="BW16" s="122">
        <v>14.2</v>
      </c>
      <c r="BX16" s="122">
        <v>14.6</v>
      </c>
      <c r="BY16" s="122">
        <v>13.5</v>
      </c>
      <c r="BZ16" s="122">
        <v>14.3</v>
      </c>
      <c r="CA16" s="122">
        <v>14.7</v>
      </c>
      <c r="CB16" s="122">
        <v>15</v>
      </c>
      <c r="CC16" s="122">
        <v>16.100000000000001</v>
      </c>
      <c r="CD16" s="122">
        <v>17.100000000000001</v>
      </c>
      <c r="CE16" s="122">
        <v>16.8</v>
      </c>
      <c r="CF16" s="122">
        <v>16.2</v>
      </c>
      <c r="CG16" s="122">
        <v>16.5</v>
      </c>
      <c r="CH16" s="122">
        <v>16</v>
      </c>
      <c r="CI16" s="122">
        <v>16.8</v>
      </c>
      <c r="CJ16" s="122">
        <v>17.100000000000001</v>
      </c>
      <c r="CK16" s="122">
        <v>17.600000000000001</v>
      </c>
      <c r="CL16" s="122">
        <v>16.7</v>
      </c>
      <c r="CM16" s="122">
        <v>18</v>
      </c>
      <c r="CN16" s="122">
        <v>18.7</v>
      </c>
      <c r="CO16" s="122">
        <v>20.100000000000001</v>
      </c>
      <c r="CP16" s="122">
        <v>20.3</v>
      </c>
      <c r="CQ16" s="122">
        <v>21.8</v>
      </c>
      <c r="CR16" s="122">
        <v>22.1</v>
      </c>
      <c r="CS16" s="122">
        <v>22.8</v>
      </c>
      <c r="CT16" s="122">
        <v>22.8</v>
      </c>
      <c r="CU16" s="122">
        <v>23.9</v>
      </c>
      <c r="CV16" s="122">
        <v>24.5</v>
      </c>
      <c r="CW16" s="122">
        <v>24.7</v>
      </c>
      <c r="CX16" s="122">
        <v>25.2</v>
      </c>
      <c r="CY16" s="122">
        <v>26.2</v>
      </c>
      <c r="CZ16" s="122">
        <v>26.5</v>
      </c>
      <c r="DA16" s="122">
        <v>26.9</v>
      </c>
      <c r="DB16" s="122">
        <v>26.1</v>
      </c>
      <c r="DC16" s="122">
        <v>27.1</v>
      </c>
      <c r="DD16" s="122">
        <v>27.2</v>
      </c>
      <c r="DE16" s="122">
        <v>30.2</v>
      </c>
      <c r="DF16" s="122">
        <v>31</v>
      </c>
      <c r="DG16" s="122">
        <v>31.7</v>
      </c>
      <c r="DH16" s="122">
        <v>32.200000000000003</v>
      </c>
      <c r="DI16" s="122">
        <v>33.9</v>
      </c>
      <c r="DJ16" s="122">
        <v>34.200000000000003</v>
      </c>
      <c r="DK16" s="122">
        <v>34.5</v>
      </c>
      <c r="DL16" s="122">
        <v>35.1</v>
      </c>
      <c r="DM16" s="122">
        <v>35.9</v>
      </c>
      <c r="DN16" s="122">
        <v>36.6</v>
      </c>
      <c r="DO16" s="122">
        <v>37.4</v>
      </c>
      <c r="DP16" s="122">
        <v>37.6</v>
      </c>
      <c r="DQ16" s="122">
        <v>38.200000000000003</v>
      </c>
      <c r="DR16" s="122">
        <v>38</v>
      </c>
      <c r="DS16" s="122">
        <v>38.5</v>
      </c>
      <c r="DT16" s="122">
        <v>38.799999999999997</v>
      </c>
      <c r="DU16" s="122">
        <v>39.299999999999997</v>
      </c>
      <c r="DV16" s="122">
        <v>39.5</v>
      </c>
      <c r="DW16" s="122">
        <v>39.1</v>
      </c>
      <c r="DX16" s="122">
        <v>39.5</v>
      </c>
      <c r="DY16" s="122">
        <v>40</v>
      </c>
      <c r="DZ16" s="122">
        <v>40.299999999999997</v>
      </c>
      <c r="EA16" s="122">
        <v>40.6</v>
      </c>
      <c r="EB16" s="121">
        <v>41.4</v>
      </c>
      <c r="EC16" s="121">
        <v>42.8</v>
      </c>
      <c r="ED16" s="121">
        <v>43</v>
      </c>
      <c r="EE16" s="121">
        <v>43.3</v>
      </c>
      <c r="EF16" s="121">
        <v>43.3</v>
      </c>
      <c r="EG16" s="121">
        <v>43.4</v>
      </c>
      <c r="EH16" s="121">
        <v>43</v>
      </c>
      <c r="EI16" s="121">
        <v>42.9</v>
      </c>
      <c r="EJ16" s="121">
        <v>43.2</v>
      </c>
      <c r="EK16" s="121">
        <v>43.2</v>
      </c>
      <c r="EL16" s="121">
        <v>43.2</v>
      </c>
      <c r="EM16" s="121">
        <v>45.4</v>
      </c>
      <c r="EN16" s="121">
        <v>48.5</v>
      </c>
      <c r="EO16" s="121">
        <v>49.3</v>
      </c>
      <c r="EP16" s="121">
        <v>47.1</v>
      </c>
      <c r="EQ16" s="121">
        <v>47.4</v>
      </c>
      <c r="ER16" s="121">
        <v>47.4</v>
      </c>
      <c r="ES16" s="121">
        <v>48.2</v>
      </c>
      <c r="ET16" s="121">
        <v>48.4</v>
      </c>
      <c r="EU16" s="121">
        <v>49.3</v>
      </c>
      <c r="EV16" s="121">
        <v>49.2</v>
      </c>
      <c r="EW16" s="121">
        <v>49.1</v>
      </c>
      <c r="EX16" s="121">
        <v>50.1</v>
      </c>
      <c r="EY16" s="121">
        <v>51</v>
      </c>
      <c r="EZ16" s="121">
        <v>51</v>
      </c>
      <c r="FA16" s="121">
        <v>50.7</v>
      </c>
      <c r="FB16" s="121">
        <v>51</v>
      </c>
      <c r="FC16" s="121">
        <v>51.3</v>
      </c>
      <c r="FD16" s="121">
        <v>51.3</v>
      </c>
      <c r="FE16" s="121">
        <v>50.4</v>
      </c>
      <c r="FF16" s="121">
        <v>50.2</v>
      </c>
      <c r="FG16" s="121">
        <v>51.5</v>
      </c>
      <c r="FH16" s="121">
        <v>51.6</v>
      </c>
      <c r="FI16" s="121">
        <v>52.2</v>
      </c>
      <c r="FJ16" s="121">
        <v>52.5</v>
      </c>
      <c r="FK16" s="121">
        <v>52.5</v>
      </c>
      <c r="FL16" s="121">
        <v>53.4</v>
      </c>
      <c r="FM16" s="121">
        <v>53.6</v>
      </c>
      <c r="FN16" s="121">
        <v>54.2</v>
      </c>
      <c r="FO16" s="121">
        <v>54.7</v>
      </c>
      <c r="FP16" s="121">
        <v>55.1</v>
      </c>
      <c r="FQ16" s="121">
        <v>55.2</v>
      </c>
      <c r="FR16" s="121">
        <v>55.7</v>
      </c>
      <c r="FS16" s="121">
        <v>56.3</v>
      </c>
      <c r="FT16" s="121">
        <v>56.1</v>
      </c>
      <c r="FU16" s="121">
        <v>56.3</v>
      </c>
      <c r="FV16" s="121">
        <v>57</v>
      </c>
      <c r="FW16" s="121">
        <v>57.3</v>
      </c>
      <c r="FX16" s="121">
        <v>57.6</v>
      </c>
      <c r="FY16" s="121">
        <v>58.1</v>
      </c>
      <c r="FZ16" s="121">
        <v>58.4</v>
      </c>
      <c r="GA16" s="121">
        <v>58.5</v>
      </c>
      <c r="GB16" s="121">
        <v>58.8</v>
      </c>
      <c r="GC16" s="121">
        <v>59.1</v>
      </c>
      <c r="GD16" s="121">
        <v>58.9</v>
      </c>
      <c r="GE16" s="121">
        <v>59.6</v>
      </c>
      <c r="GF16" s="121">
        <v>60.1</v>
      </c>
      <c r="GG16" s="121">
        <v>60.2</v>
      </c>
      <c r="GH16" s="121">
        <v>60.1</v>
      </c>
      <c r="GI16" s="123">
        <v>60.3</v>
      </c>
      <c r="GJ16" s="123">
        <v>60.8</v>
      </c>
      <c r="GK16" s="123">
        <v>61</v>
      </c>
      <c r="GL16" s="135">
        <v>60.7</v>
      </c>
      <c r="GM16" s="123">
        <v>60.3</v>
      </c>
      <c r="GN16" s="123">
        <v>60.6</v>
      </c>
      <c r="GO16" s="123">
        <v>60.8</v>
      </c>
      <c r="GP16" s="125">
        <v>61</v>
      </c>
      <c r="GQ16" s="123">
        <v>61.4</v>
      </c>
      <c r="GR16" s="125">
        <v>61.6</v>
      </c>
      <c r="GS16" s="125">
        <v>61.7</v>
      </c>
      <c r="GT16" s="125">
        <v>61.7</v>
      </c>
      <c r="GU16" s="125">
        <v>61.8</v>
      </c>
      <c r="GV16" s="125">
        <v>62.5</v>
      </c>
      <c r="GW16" s="125">
        <v>62.6</v>
      </c>
      <c r="GX16" s="125">
        <v>62.8</v>
      </c>
      <c r="GY16" s="125">
        <v>63</v>
      </c>
      <c r="GZ16" s="125">
        <v>63.1</v>
      </c>
      <c r="HA16" s="125">
        <v>62.9</v>
      </c>
      <c r="HB16" s="125">
        <v>62.9</v>
      </c>
      <c r="HC16" s="125">
        <v>63</v>
      </c>
      <c r="HD16" s="125">
        <v>63.1</v>
      </c>
      <c r="HE16" s="125">
        <v>63</v>
      </c>
      <c r="HF16" s="125">
        <v>63.1</v>
      </c>
      <c r="HG16" s="125">
        <v>62.8</v>
      </c>
      <c r="HH16" s="125">
        <v>63.1</v>
      </c>
      <c r="HI16" s="125">
        <v>64.5</v>
      </c>
      <c r="HJ16" s="126">
        <v>64.5</v>
      </c>
      <c r="HK16" s="125">
        <v>64.900000000000006</v>
      </c>
      <c r="HL16" s="125">
        <v>65.400000000000006</v>
      </c>
      <c r="HM16" s="125">
        <v>65.400000000000006</v>
      </c>
      <c r="HN16" s="127">
        <v>65.2</v>
      </c>
      <c r="HO16" s="127">
        <v>65.7</v>
      </c>
      <c r="HP16" s="127">
        <v>66.400000000000006</v>
      </c>
      <c r="HQ16" s="127">
        <v>66.2</v>
      </c>
      <c r="HR16" s="127">
        <v>66.2</v>
      </c>
      <c r="HS16" s="127">
        <v>65.900000000000006</v>
      </c>
      <c r="HT16" s="127">
        <v>66</v>
      </c>
      <c r="HU16" s="127">
        <v>66.900000000000006</v>
      </c>
      <c r="HV16" s="127">
        <v>66.5</v>
      </c>
      <c r="HW16" s="127">
        <v>66.7</v>
      </c>
      <c r="HX16" s="127">
        <v>67.8</v>
      </c>
      <c r="HY16" s="127">
        <v>67.5</v>
      </c>
      <c r="HZ16" s="127">
        <v>68</v>
      </c>
      <c r="IA16" s="127">
        <v>68</v>
      </c>
      <c r="IB16" s="127">
        <v>67.900000000000006</v>
      </c>
      <c r="IC16" s="127">
        <v>67.3</v>
      </c>
      <c r="ID16" s="127">
        <v>67</v>
      </c>
      <c r="IE16" s="127">
        <v>66.3</v>
      </c>
      <c r="IF16" s="127">
        <v>66</v>
      </c>
      <c r="IG16" s="127">
        <v>66.900000000000006</v>
      </c>
      <c r="IH16" s="127">
        <v>66.7</v>
      </c>
      <c r="II16" s="127">
        <v>66.400000000000006</v>
      </c>
      <c r="IJ16" s="127">
        <v>66.599999999999994</v>
      </c>
      <c r="IK16" s="127">
        <v>66.599999999999994</v>
      </c>
      <c r="IL16" s="127">
        <v>66</v>
      </c>
      <c r="IM16" s="127">
        <v>65.599999999999994</v>
      </c>
      <c r="IN16" s="127">
        <v>65.3</v>
      </c>
      <c r="IO16" s="127">
        <v>64.900000000000006</v>
      </c>
      <c r="IP16" s="127">
        <v>64.900000000000006</v>
      </c>
      <c r="IQ16" s="127">
        <v>64.900000000000006</v>
      </c>
      <c r="IR16" s="127">
        <v>64.599999999999994</v>
      </c>
      <c r="IS16" s="127">
        <v>64.400000000000006</v>
      </c>
      <c r="IT16" s="127">
        <v>64.900000000000006</v>
      </c>
      <c r="IU16" s="127">
        <v>64.8</v>
      </c>
      <c r="IV16" s="127">
        <v>64.7</v>
      </c>
      <c r="IW16" s="127">
        <v>64.400000000000006</v>
      </c>
      <c r="IX16" s="127">
        <v>64.400000000000006</v>
      </c>
      <c r="IY16" s="127">
        <v>64.5</v>
      </c>
      <c r="IZ16" s="127">
        <v>64.400000000000006</v>
      </c>
      <c r="JA16" s="127">
        <v>64.099999999999994</v>
      </c>
      <c r="JB16" s="127">
        <v>63.9</v>
      </c>
      <c r="JC16" s="127">
        <v>63.8</v>
      </c>
      <c r="JD16" s="127">
        <v>64.099999999999994</v>
      </c>
      <c r="JE16" s="127">
        <v>65.5</v>
      </c>
      <c r="JF16" s="127">
        <v>65.400000000000006</v>
      </c>
      <c r="JG16" s="127">
        <v>65.400000000000006</v>
      </c>
      <c r="JH16" s="127">
        <v>65.400000000000006</v>
      </c>
      <c r="JI16" s="127">
        <v>65.599999999999994</v>
      </c>
      <c r="JJ16" s="127">
        <v>65.5</v>
      </c>
      <c r="JK16" s="127">
        <v>65.3</v>
      </c>
      <c r="JL16" s="127">
        <v>65.3</v>
      </c>
      <c r="JM16" s="127">
        <v>65.2</v>
      </c>
      <c r="JN16" s="127">
        <v>65.7</v>
      </c>
      <c r="JO16" s="127">
        <v>65.7</v>
      </c>
      <c r="JP16" s="127">
        <v>65.7</v>
      </c>
      <c r="JQ16" s="127">
        <v>66.7</v>
      </c>
      <c r="JR16" s="127">
        <v>66.5</v>
      </c>
      <c r="JS16" s="127">
        <v>66.099999999999994</v>
      </c>
      <c r="JT16" s="127">
        <v>67.7</v>
      </c>
      <c r="JU16" s="127">
        <v>67.2</v>
      </c>
      <c r="JV16" s="127">
        <v>66.400000000000006</v>
      </c>
      <c r="JW16" s="127">
        <v>66.599999999999994</v>
      </c>
      <c r="JX16" s="127">
        <v>66.900000000000006</v>
      </c>
      <c r="JY16" s="127">
        <v>66.5</v>
      </c>
      <c r="JZ16" s="127">
        <v>66.8</v>
      </c>
      <c r="KA16" s="127">
        <v>67.099999999999994</v>
      </c>
      <c r="KB16" s="127">
        <v>66.8</v>
      </c>
      <c r="KC16" s="127">
        <v>67.099999999999994</v>
      </c>
      <c r="KD16" s="127">
        <v>66.7</v>
      </c>
      <c r="KE16" s="127">
        <v>66.7</v>
      </c>
      <c r="KF16" s="127">
        <v>66.599999999999994</v>
      </c>
      <c r="KG16" s="127">
        <v>66.3</v>
      </c>
      <c r="KH16" s="127">
        <v>66.099999999999994</v>
      </c>
      <c r="KI16" s="127">
        <v>66.400000000000006</v>
      </c>
      <c r="KJ16" s="127">
        <v>66.2</v>
      </c>
      <c r="KK16" s="127">
        <v>66.3</v>
      </c>
    </row>
    <row r="17" spans="1:297" ht="25.5" x14ac:dyDescent="0.2">
      <c r="A17" s="136" t="s">
        <v>226</v>
      </c>
      <c r="B17" s="137">
        <v>183</v>
      </c>
      <c r="C17" s="137">
        <v>192.5</v>
      </c>
      <c r="D17" s="137">
        <v>201.3</v>
      </c>
      <c r="E17" s="137">
        <v>225.1</v>
      </c>
      <c r="F17" s="137">
        <v>250.6</v>
      </c>
      <c r="G17" s="137">
        <v>288.7</v>
      </c>
      <c r="H17" s="137">
        <v>300.89999999999998</v>
      </c>
      <c r="I17" s="137">
        <v>323.39999999999998</v>
      </c>
      <c r="J17" s="137">
        <v>348.3</v>
      </c>
      <c r="K17" s="137">
        <v>360.1</v>
      </c>
      <c r="L17" s="137">
        <v>374.6</v>
      </c>
      <c r="M17" s="137">
        <v>382.8</v>
      </c>
      <c r="N17" s="137">
        <v>362.8</v>
      </c>
      <c r="O17" s="137">
        <v>396.3</v>
      </c>
      <c r="P17" s="137">
        <v>405.4</v>
      </c>
      <c r="Q17" s="137">
        <v>425.7</v>
      </c>
      <c r="R17" s="137">
        <v>438.1</v>
      </c>
      <c r="S17" s="137">
        <v>449.1</v>
      </c>
      <c r="T17" s="137">
        <v>453</v>
      </c>
      <c r="U17" s="137">
        <v>458.7</v>
      </c>
      <c r="V17" s="137">
        <v>472.5</v>
      </c>
      <c r="W17" s="138">
        <v>470.7</v>
      </c>
      <c r="X17" s="138">
        <v>494.7</v>
      </c>
      <c r="Y17" s="138">
        <v>519.79999999999995</v>
      </c>
      <c r="Z17" s="138">
        <v>540</v>
      </c>
      <c r="AA17" s="138">
        <v>547</v>
      </c>
      <c r="AB17" s="138">
        <v>544.70000000000005</v>
      </c>
      <c r="AC17" s="138">
        <v>538.1</v>
      </c>
      <c r="AD17" s="138">
        <v>544.20000000000005</v>
      </c>
      <c r="AE17" s="138">
        <v>523</v>
      </c>
      <c r="AF17" s="138">
        <v>491.6</v>
      </c>
      <c r="AG17" s="138">
        <v>507</v>
      </c>
      <c r="AH17" s="138">
        <v>496.4</v>
      </c>
      <c r="AI17" s="138">
        <v>492.5</v>
      </c>
      <c r="AJ17" s="138">
        <v>491.2</v>
      </c>
      <c r="AK17" s="138">
        <v>290.7</v>
      </c>
      <c r="AL17" s="138">
        <v>311.60000000000002</v>
      </c>
      <c r="AM17" s="138">
        <v>303.2</v>
      </c>
      <c r="AN17" s="138">
        <v>279.60000000000002</v>
      </c>
      <c r="AO17" s="138">
        <v>274.3</v>
      </c>
      <c r="AP17" s="138">
        <v>279.89999999999998</v>
      </c>
      <c r="AQ17" s="138">
        <v>279.5</v>
      </c>
      <c r="AR17" s="138">
        <v>272.5</v>
      </c>
      <c r="AS17" s="138">
        <v>274.8</v>
      </c>
      <c r="AT17" s="138">
        <v>279</v>
      </c>
      <c r="AU17" s="138">
        <v>284</v>
      </c>
      <c r="AV17" s="138">
        <v>284.60000000000002</v>
      </c>
      <c r="AW17" s="138">
        <v>300.89999999999998</v>
      </c>
      <c r="AX17" s="138">
        <v>309.89999999999998</v>
      </c>
      <c r="AY17" s="138">
        <v>312.3</v>
      </c>
      <c r="AZ17" s="138">
        <v>322.3</v>
      </c>
      <c r="BA17" s="138">
        <v>320.3</v>
      </c>
      <c r="BB17" s="138">
        <v>344.9</v>
      </c>
      <c r="BC17" s="138">
        <v>369.2</v>
      </c>
      <c r="BD17" s="138">
        <v>394.1</v>
      </c>
      <c r="BE17" s="138">
        <v>418.6</v>
      </c>
      <c r="BF17" s="138">
        <v>436.3</v>
      </c>
      <c r="BG17" s="138">
        <v>472.1</v>
      </c>
      <c r="BH17" s="138">
        <v>501</v>
      </c>
      <c r="BI17" s="138">
        <v>532.6</v>
      </c>
      <c r="BJ17" s="138">
        <v>538.29999999999995</v>
      </c>
      <c r="BK17" s="138">
        <v>567.70000000000005</v>
      </c>
      <c r="BL17" s="138">
        <v>616.79999999999995</v>
      </c>
      <c r="BM17" s="138">
        <v>651.5</v>
      </c>
      <c r="BN17" s="138">
        <v>688.2</v>
      </c>
      <c r="BO17" s="138">
        <v>716.4</v>
      </c>
      <c r="BP17" s="138">
        <v>754.3</v>
      </c>
      <c r="BQ17" s="138">
        <v>776.5</v>
      </c>
      <c r="BR17" s="138">
        <v>806.6</v>
      </c>
      <c r="BS17" s="138">
        <v>802.8</v>
      </c>
      <c r="BT17" s="138">
        <v>822.6</v>
      </c>
      <c r="BU17" s="138">
        <v>809.8</v>
      </c>
      <c r="BV17" s="138">
        <v>818.6</v>
      </c>
      <c r="BW17" s="138">
        <v>827.1</v>
      </c>
      <c r="BX17" s="138">
        <v>838.5</v>
      </c>
      <c r="BY17" s="138">
        <v>828.4</v>
      </c>
      <c r="BZ17" s="138">
        <v>846.5</v>
      </c>
      <c r="CA17" s="138">
        <v>852.4</v>
      </c>
      <c r="CB17" s="138">
        <v>856.1</v>
      </c>
      <c r="CC17" s="138">
        <v>860.3</v>
      </c>
      <c r="CD17" s="138">
        <v>877.6</v>
      </c>
      <c r="CE17" s="138">
        <v>890.3</v>
      </c>
      <c r="CF17" s="138">
        <v>921.5</v>
      </c>
      <c r="CG17" s="138">
        <v>933.8</v>
      </c>
      <c r="CH17" s="138">
        <v>952.2</v>
      </c>
      <c r="CI17" s="138">
        <v>956.2</v>
      </c>
      <c r="CJ17" s="138">
        <v>1002</v>
      </c>
      <c r="CK17" s="138">
        <v>1040</v>
      </c>
      <c r="CL17" s="138">
        <v>1059.8</v>
      </c>
      <c r="CM17" s="138">
        <v>1063</v>
      </c>
      <c r="CN17" s="138">
        <v>1086.5</v>
      </c>
      <c r="CO17" s="138">
        <v>1120.7</v>
      </c>
      <c r="CP17" s="138">
        <v>1154.9000000000001</v>
      </c>
      <c r="CQ17" s="138">
        <v>1187.8</v>
      </c>
      <c r="CR17" s="138">
        <v>1243.3</v>
      </c>
      <c r="CS17" s="138">
        <v>1286.5999999999999</v>
      </c>
      <c r="CT17" s="138">
        <v>1323.1</v>
      </c>
      <c r="CU17" s="138">
        <v>1367.5</v>
      </c>
      <c r="CV17" s="138">
        <v>1410.4</v>
      </c>
      <c r="CW17" s="138">
        <v>1436.1</v>
      </c>
      <c r="CX17" s="138">
        <v>1488.8</v>
      </c>
      <c r="CY17" s="138">
        <v>1526.6</v>
      </c>
      <c r="CZ17" s="138">
        <v>1559.6</v>
      </c>
      <c r="DA17" s="138">
        <v>1619.1</v>
      </c>
      <c r="DB17" s="138">
        <v>1655.9</v>
      </c>
      <c r="DC17" s="138">
        <v>1686.1</v>
      </c>
      <c r="DD17" s="138">
        <v>1731.5</v>
      </c>
      <c r="DE17" s="138">
        <v>1927.6</v>
      </c>
      <c r="DF17" s="138">
        <v>1945.1</v>
      </c>
      <c r="DG17" s="138">
        <v>1982.3</v>
      </c>
      <c r="DH17" s="138">
        <v>2040.5</v>
      </c>
      <c r="DI17" s="138">
        <v>2070.6</v>
      </c>
      <c r="DJ17" s="138">
        <v>2107</v>
      </c>
      <c r="DK17" s="138">
        <v>2154.8000000000002</v>
      </c>
      <c r="DL17" s="138">
        <v>2218.4</v>
      </c>
      <c r="DM17" s="138">
        <v>2269.5</v>
      </c>
      <c r="DN17" s="138">
        <v>2367.9</v>
      </c>
      <c r="DO17" s="138">
        <v>2467.6999999999998</v>
      </c>
      <c r="DP17" s="138">
        <v>2553.3000000000002</v>
      </c>
      <c r="DQ17" s="138">
        <v>2631.6</v>
      </c>
      <c r="DR17" s="138">
        <v>2653.8</v>
      </c>
      <c r="DS17" s="138">
        <v>2741.4</v>
      </c>
      <c r="DT17" s="138">
        <v>2820.4</v>
      </c>
      <c r="DU17" s="138">
        <v>2885.4</v>
      </c>
      <c r="DV17" s="138">
        <v>2964.8</v>
      </c>
      <c r="DW17" s="138">
        <v>3050.2</v>
      </c>
      <c r="DX17" s="138">
        <v>3155.8</v>
      </c>
      <c r="DY17" s="138">
        <v>3246.6</v>
      </c>
      <c r="DZ17" s="138">
        <v>3327.2</v>
      </c>
      <c r="EA17" s="138">
        <v>3402.4</v>
      </c>
      <c r="EB17" s="138">
        <v>3513.1</v>
      </c>
      <c r="EC17" s="138">
        <v>3617.8</v>
      </c>
      <c r="ED17" s="138">
        <v>3687.4</v>
      </c>
      <c r="EE17" s="138">
        <v>3813.6</v>
      </c>
      <c r="EF17" s="138">
        <v>3951</v>
      </c>
      <c r="EG17" s="138">
        <v>4118.6000000000004</v>
      </c>
      <c r="EH17" s="138">
        <v>4234.8</v>
      </c>
      <c r="EI17" s="138">
        <v>4356</v>
      </c>
      <c r="EJ17" s="138">
        <v>4475.5</v>
      </c>
      <c r="EK17" s="138">
        <v>4641.6000000000004</v>
      </c>
      <c r="EL17" s="138">
        <v>4826.5</v>
      </c>
      <c r="EM17" s="138">
        <v>5012.8</v>
      </c>
      <c r="EN17" s="138">
        <v>5156.3</v>
      </c>
      <c r="EO17" s="138">
        <v>5317.3</v>
      </c>
      <c r="EP17" s="138">
        <v>5545.5</v>
      </c>
      <c r="EQ17" s="138">
        <v>5652.1</v>
      </c>
      <c r="ER17" s="138">
        <v>5905.9</v>
      </c>
      <c r="ES17" s="138">
        <v>6097.9</v>
      </c>
      <c r="ET17" s="138">
        <v>6398.4</v>
      </c>
      <c r="EU17" s="138">
        <v>6711.7</v>
      </c>
      <c r="EV17" s="138">
        <v>6976.1</v>
      </c>
      <c r="EW17" s="138">
        <v>7250.5</v>
      </c>
      <c r="EX17" s="138">
        <v>7616.8</v>
      </c>
      <c r="EY17" s="138">
        <v>7957.4</v>
      </c>
      <c r="EZ17" s="138">
        <v>8360.1</v>
      </c>
      <c r="FA17" s="138">
        <v>8736</v>
      </c>
      <c r="FB17" s="138">
        <v>8986.7000000000007</v>
      </c>
      <c r="FC17" s="138">
        <v>9250.4</v>
      </c>
      <c r="FD17" s="138">
        <v>9684.9</v>
      </c>
      <c r="FE17" s="138">
        <v>9860.4</v>
      </c>
      <c r="FF17" s="138">
        <v>10345</v>
      </c>
      <c r="FG17" s="138">
        <v>10708.4</v>
      </c>
      <c r="FH17" s="138">
        <v>11179.4</v>
      </c>
      <c r="FI17" s="138">
        <v>11669.5</v>
      </c>
      <c r="FJ17" s="138">
        <v>12147.1</v>
      </c>
      <c r="FK17" s="138">
        <v>12626.1</v>
      </c>
      <c r="FL17" s="138">
        <v>13265.9</v>
      </c>
      <c r="FM17" s="138">
        <v>13834.4</v>
      </c>
      <c r="FN17" s="138">
        <v>14220.6</v>
      </c>
      <c r="FO17" s="138">
        <v>14712.8</v>
      </c>
      <c r="FP17" s="138">
        <v>15320.3</v>
      </c>
      <c r="FQ17" s="138">
        <v>15813.5</v>
      </c>
      <c r="FR17" s="138">
        <v>16199.3</v>
      </c>
      <c r="FS17" s="138">
        <v>16725.3</v>
      </c>
      <c r="FT17" s="138">
        <v>17046.7</v>
      </c>
      <c r="FU17" s="138">
        <v>17451.900000000001</v>
      </c>
      <c r="FV17" s="138">
        <v>17653</v>
      </c>
      <c r="FW17" s="138">
        <v>18028.099999999999</v>
      </c>
      <c r="FX17" s="138">
        <v>18222.900000000001</v>
      </c>
      <c r="FY17" s="138">
        <v>18569.3</v>
      </c>
      <c r="FZ17" s="138">
        <v>18738.400000000001</v>
      </c>
      <c r="GA17" s="138">
        <v>19021.400000000001</v>
      </c>
      <c r="GB17" s="138">
        <v>19208.8</v>
      </c>
      <c r="GC17" s="138">
        <v>19442.3</v>
      </c>
      <c r="GD17" s="138">
        <v>19801.5</v>
      </c>
      <c r="GE17" s="138">
        <v>20074.599999999999</v>
      </c>
      <c r="GF17" s="138">
        <v>20334.099999999999</v>
      </c>
      <c r="GG17" s="138">
        <v>20575.599999999999</v>
      </c>
      <c r="GH17" s="138">
        <v>20765.400000000001</v>
      </c>
      <c r="GI17" s="139">
        <v>20872</v>
      </c>
      <c r="GJ17" s="139">
        <v>20835.099999999999</v>
      </c>
      <c r="GK17" s="139">
        <v>20742.2</v>
      </c>
      <c r="GL17" s="140">
        <v>20705.900000000001</v>
      </c>
      <c r="GM17" s="139">
        <v>20620.099999999999</v>
      </c>
      <c r="GN17" s="139">
        <v>20444.2</v>
      </c>
      <c r="GO17" s="139">
        <v>20279.3</v>
      </c>
      <c r="GP17" s="138">
        <v>20119.7</v>
      </c>
      <c r="GQ17" s="139">
        <v>20028.5</v>
      </c>
      <c r="GR17" s="138">
        <v>19886.599999999999</v>
      </c>
      <c r="GS17" s="138">
        <v>19808.5</v>
      </c>
      <c r="GT17" s="138">
        <v>19750.599999999999</v>
      </c>
      <c r="GU17" s="138">
        <v>19630.900000000001</v>
      </c>
      <c r="GV17" s="138">
        <v>19520.099999999999</v>
      </c>
      <c r="GW17" s="138">
        <v>19230</v>
      </c>
      <c r="GX17" s="138">
        <v>19129.900000000001</v>
      </c>
      <c r="GY17" s="138">
        <v>18999.5</v>
      </c>
      <c r="GZ17" s="138">
        <v>18806.5</v>
      </c>
      <c r="HA17" s="138">
        <v>18691.599999999999</v>
      </c>
      <c r="HB17" s="138">
        <v>18673.8</v>
      </c>
      <c r="HC17" s="138">
        <v>18508.400000000001</v>
      </c>
      <c r="HD17" s="138">
        <v>18346.099999999999</v>
      </c>
      <c r="HE17" s="138">
        <v>18334</v>
      </c>
      <c r="HF17" s="138">
        <v>18224.3</v>
      </c>
      <c r="HG17" s="138">
        <v>18027.2</v>
      </c>
      <c r="HH17" s="138">
        <v>17923.3</v>
      </c>
      <c r="HI17" s="138">
        <v>17642.599999999999</v>
      </c>
      <c r="HJ17" s="139">
        <v>17539.2</v>
      </c>
      <c r="HK17" s="138">
        <v>17349.400000000001</v>
      </c>
      <c r="HL17" s="138">
        <v>17176.900000000001</v>
      </c>
      <c r="HM17" s="138">
        <v>17018.7</v>
      </c>
      <c r="HN17" s="141">
        <v>16971.2</v>
      </c>
      <c r="HO17" s="141">
        <v>16802.099999999999</v>
      </c>
      <c r="HP17" s="141">
        <v>16782.099999999999</v>
      </c>
      <c r="HQ17" s="141">
        <v>16752.3</v>
      </c>
      <c r="HR17" s="141">
        <v>16699.400000000001</v>
      </c>
      <c r="HS17" s="141">
        <v>16643.3</v>
      </c>
      <c r="HT17" s="141">
        <v>16554</v>
      </c>
      <c r="HU17" s="141">
        <v>16177.2</v>
      </c>
      <c r="HV17" s="141">
        <v>16099.7</v>
      </c>
      <c r="HW17" s="141">
        <v>16006</v>
      </c>
      <c r="HX17" s="141">
        <v>15292</v>
      </c>
      <c r="HY17" s="141">
        <v>15263</v>
      </c>
      <c r="HZ17" s="141">
        <v>14823.8</v>
      </c>
      <c r="IA17" s="141">
        <v>14853.8</v>
      </c>
      <c r="IB17" s="141">
        <v>14832.4</v>
      </c>
      <c r="IC17" s="141">
        <v>14865.3</v>
      </c>
      <c r="ID17" s="141">
        <v>14827.6</v>
      </c>
      <c r="IE17" s="141">
        <v>14810.4</v>
      </c>
      <c r="IF17" s="141">
        <v>14751.1</v>
      </c>
      <c r="IG17" s="141">
        <v>14464.1</v>
      </c>
      <c r="IH17" s="141">
        <v>14425.2</v>
      </c>
      <c r="II17" s="141">
        <v>14387.9</v>
      </c>
      <c r="IJ17" s="141">
        <v>14265</v>
      </c>
      <c r="IK17" s="141">
        <v>14157</v>
      </c>
      <c r="IL17" s="141">
        <v>14163.1</v>
      </c>
      <c r="IM17" s="141">
        <v>13899.9</v>
      </c>
      <c r="IN17" s="141">
        <v>13852.2</v>
      </c>
      <c r="IO17" s="141">
        <v>13839.7</v>
      </c>
      <c r="IP17" s="141">
        <v>13702.7</v>
      </c>
      <c r="IQ17" s="141">
        <v>13598.7</v>
      </c>
      <c r="IR17" s="141">
        <v>13612.9</v>
      </c>
      <c r="IS17" s="141">
        <v>13537.8</v>
      </c>
      <c r="IT17" s="141">
        <v>13152.1</v>
      </c>
      <c r="IU17" s="141">
        <v>13096.1</v>
      </c>
      <c r="IV17" s="141">
        <v>13028.7</v>
      </c>
      <c r="IW17" s="141">
        <v>13019.6</v>
      </c>
      <c r="IX17" s="141">
        <v>12983.8</v>
      </c>
      <c r="IY17" s="141">
        <v>12926.1</v>
      </c>
      <c r="IZ17" s="141">
        <v>12902</v>
      </c>
      <c r="JA17" s="141">
        <v>12928.1</v>
      </c>
      <c r="JB17" s="141">
        <v>12942</v>
      </c>
      <c r="JC17" s="141">
        <v>12879.1</v>
      </c>
      <c r="JD17" s="141">
        <v>12860.5</v>
      </c>
      <c r="JE17" s="141">
        <v>12570.1</v>
      </c>
      <c r="JF17" s="141">
        <v>12568.1</v>
      </c>
      <c r="JG17" s="141">
        <v>12501.7</v>
      </c>
      <c r="JH17" s="141">
        <v>12470.6</v>
      </c>
      <c r="JI17" s="141">
        <v>12442.2</v>
      </c>
      <c r="JJ17" s="141">
        <v>12503.4</v>
      </c>
      <c r="JK17" s="141">
        <v>12459.8</v>
      </c>
      <c r="JL17" s="141">
        <v>12425.3</v>
      </c>
      <c r="JM17" s="141">
        <v>12469.9</v>
      </c>
      <c r="JN17" s="141">
        <v>12457</v>
      </c>
      <c r="JO17" s="141">
        <v>12469.8</v>
      </c>
      <c r="JP17" s="141">
        <v>12449.6</v>
      </c>
      <c r="JQ17" s="141">
        <v>12342.1</v>
      </c>
      <c r="JR17" s="141">
        <v>12273.1</v>
      </c>
      <c r="JS17" s="141">
        <v>12264.8</v>
      </c>
      <c r="JT17" s="141">
        <v>12399.8</v>
      </c>
      <c r="JU17" s="141">
        <v>12460.1</v>
      </c>
      <c r="JV17" s="141">
        <v>12611.2</v>
      </c>
      <c r="JW17" s="141">
        <v>12629.9</v>
      </c>
      <c r="JX17" s="141">
        <v>12652.7</v>
      </c>
      <c r="JY17" s="141">
        <v>12683.5</v>
      </c>
      <c r="JZ17" s="141">
        <v>12704.5</v>
      </c>
      <c r="KA17" s="141">
        <v>12690.7</v>
      </c>
      <c r="KB17" s="141">
        <v>12740.6</v>
      </c>
      <c r="KC17" s="141">
        <v>12709.9</v>
      </c>
      <c r="KD17" s="141">
        <v>12735.4</v>
      </c>
      <c r="KE17" s="141">
        <v>12736.2</v>
      </c>
      <c r="KF17" s="141">
        <v>12752</v>
      </c>
      <c r="KG17" s="141">
        <v>12767.6</v>
      </c>
      <c r="KH17" s="141">
        <v>12702.7</v>
      </c>
      <c r="KI17" s="141">
        <v>12746.8</v>
      </c>
      <c r="KJ17" s="141">
        <v>12784.9</v>
      </c>
      <c r="KK17" s="141">
        <v>12786.7</v>
      </c>
    </row>
    <row r="18" spans="1:297" hidden="1" x14ac:dyDescent="0.2">
      <c r="A18" s="142" t="s">
        <v>227</v>
      </c>
    </row>
    <row r="19" spans="1:297" hidden="1" x14ac:dyDescent="0.2">
      <c r="A19" s="143" t="s">
        <v>228</v>
      </c>
    </row>
    <row r="20" spans="1:297" hidden="1" x14ac:dyDescent="0.2">
      <c r="A20" s="144" t="s">
        <v>229</v>
      </c>
    </row>
    <row r="21" spans="1:297" hidden="1" x14ac:dyDescent="0.2">
      <c r="A21" s="144" t="s">
        <v>230</v>
      </c>
    </row>
    <row r="22" spans="1:297" hidden="1" x14ac:dyDescent="0.2"/>
    <row r="23" spans="1:297" hidden="1" x14ac:dyDescent="0.2">
      <c r="A23" s="145" t="s">
        <v>231</v>
      </c>
    </row>
    <row r="24" spans="1:297" hidden="1" x14ac:dyDescent="0.2">
      <c r="A24" s="145" t="s">
        <v>232</v>
      </c>
      <c r="GI24" s="146"/>
      <c r="GJ24" s="146"/>
      <c r="GK24" s="146"/>
      <c r="GM24" s="146"/>
      <c r="GN24" s="146"/>
      <c r="GO24" s="146"/>
      <c r="GP24" s="146"/>
      <c r="GQ24" s="146"/>
      <c r="GR24" s="146"/>
      <c r="GS24" s="146"/>
      <c r="GT24" s="146"/>
      <c r="GU24" s="146"/>
      <c r="GV24" s="146"/>
      <c r="GW24" s="146"/>
      <c r="GX24" s="146"/>
      <c r="GY24" s="146"/>
      <c r="GZ24" s="146"/>
      <c r="HA24" s="146"/>
      <c r="HB24" s="146"/>
      <c r="HC24" s="146"/>
      <c r="HD24" s="146"/>
      <c r="HE24" s="146"/>
      <c r="HF24" s="146"/>
      <c r="HG24" s="146"/>
      <c r="HH24" s="146"/>
      <c r="HI24" s="146"/>
      <c r="HJ24" s="146"/>
      <c r="HK24" s="146"/>
      <c r="HL24" s="146"/>
      <c r="HM24" s="146"/>
      <c r="HN24" s="146"/>
      <c r="HO24" s="146"/>
      <c r="HP24" s="146"/>
      <c r="HQ24" s="146"/>
      <c r="HR24" s="146"/>
      <c r="HS24" s="146"/>
      <c r="HT24" s="146"/>
      <c r="HU24" s="146"/>
    </row>
  </sheetData>
  <pageMargins left="0.7" right="0.7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22"/>
  <sheetViews>
    <sheetView workbookViewId="0">
      <selection activeCell="B3" sqref="B3"/>
    </sheetView>
  </sheetViews>
  <sheetFormatPr defaultRowHeight="15" x14ac:dyDescent="0.25"/>
  <cols>
    <col min="1" max="1" width="9.140625" style="149"/>
    <col min="2" max="2" width="9.140625" style="156"/>
    <col min="3" max="16384" width="9.140625" style="149"/>
  </cols>
  <sheetData>
    <row r="1" spans="1:2" ht="24.75" x14ac:dyDescent="0.25">
      <c r="A1" s="147" t="s">
        <v>45</v>
      </c>
      <c r="B1" s="148" t="s">
        <v>233</v>
      </c>
    </row>
    <row r="2" spans="1:2" ht="36" x14ac:dyDescent="0.25">
      <c r="A2" s="150" t="s">
        <v>0</v>
      </c>
      <c r="B2" s="151" t="s">
        <v>234</v>
      </c>
    </row>
    <row r="3" spans="1:2" x14ac:dyDescent="0.25">
      <c r="A3" s="152" t="s">
        <v>3</v>
      </c>
      <c r="B3" s="153">
        <v>8.4567226473219357</v>
      </c>
    </row>
    <row r="4" spans="1:2" x14ac:dyDescent="0.25">
      <c r="A4" s="152"/>
      <c r="B4" s="153">
        <v>4.6362470221733565</v>
      </c>
    </row>
    <row r="5" spans="1:2" x14ac:dyDescent="0.25">
      <c r="A5" s="152"/>
      <c r="B5" s="153">
        <v>2.3905429071803264</v>
      </c>
    </row>
    <row r="6" spans="1:2" x14ac:dyDescent="0.25">
      <c r="A6" s="152" t="s">
        <v>6</v>
      </c>
      <c r="B6" s="153">
        <v>2.625502437355709</v>
      </c>
    </row>
    <row r="7" spans="1:2" x14ac:dyDescent="0.25">
      <c r="A7" s="152"/>
      <c r="B7" s="153">
        <v>2.4916666666666254</v>
      </c>
    </row>
    <row r="8" spans="1:2" x14ac:dyDescent="0.25">
      <c r="A8" s="152"/>
      <c r="B8" s="153">
        <v>1.9432474184893023</v>
      </c>
    </row>
    <row r="9" spans="1:2" x14ac:dyDescent="0.25">
      <c r="A9" s="152" t="s">
        <v>9</v>
      </c>
      <c r="B9" s="153">
        <v>2.9191258573934897</v>
      </c>
    </row>
    <row r="10" spans="1:2" x14ac:dyDescent="0.25">
      <c r="A10" s="152"/>
      <c r="B10" s="153">
        <v>6.1918784872907473</v>
      </c>
    </row>
    <row r="11" spans="1:2" x14ac:dyDescent="0.25">
      <c r="A11" s="152"/>
      <c r="B11" s="153">
        <v>6.7722396555498721</v>
      </c>
    </row>
    <row r="12" spans="1:2" x14ac:dyDescent="0.25">
      <c r="A12" s="152" t="s">
        <v>12</v>
      </c>
      <c r="B12" s="153">
        <v>6.527236689221505</v>
      </c>
    </row>
    <row r="13" spans="1:2" x14ac:dyDescent="0.25">
      <c r="A13" s="152"/>
      <c r="B13" s="153">
        <v>10.092390606954972</v>
      </c>
    </row>
    <row r="14" spans="1:2" x14ac:dyDescent="0.25">
      <c r="A14" s="152"/>
      <c r="B14" s="153">
        <v>15.402995512559015</v>
      </c>
    </row>
    <row r="15" spans="1:2" x14ac:dyDescent="0.25">
      <c r="A15" s="152" t="s">
        <v>15</v>
      </c>
      <c r="B15" s="153">
        <v>3.5299464700535355</v>
      </c>
    </row>
    <row r="16" spans="1:2" x14ac:dyDescent="0.25">
      <c r="A16" s="152"/>
      <c r="B16" s="153">
        <v>-1.0828740061460285</v>
      </c>
    </row>
    <row r="17" spans="1:2" x14ac:dyDescent="0.25">
      <c r="A17" s="152"/>
      <c r="B17" s="153">
        <v>4.3641205187632037</v>
      </c>
    </row>
    <row r="18" spans="1:2" x14ac:dyDescent="0.25">
      <c r="A18" s="152" t="s">
        <v>18</v>
      </c>
      <c r="B18" s="153">
        <v>2.2632772632772857</v>
      </c>
    </row>
    <row r="19" spans="1:2" x14ac:dyDescent="0.25">
      <c r="A19" s="152"/>
      <c r="B19" s="153">
        <v>-2.7722589289813637E-2</v>
      </c>
    </row>
    <row r="20" spans="1:2" x14ac:dyDescent="0.25">
      <c r="A20" s="152"/>
      <c r="B20" s="153">
        <v>0.61930951610664753</v>
      </c>
    </row>
    <row r="21" spans="1:2" x14ac:dyDescent="0.25">
      <c r="A21" s="152" t="s">
        <v>21</v>
      </c>
      <c r="B21" s="153">
        <v>0.18373065086585427</v>
      </c>
    </row>
    <row r="22" spans="1:2" x14ac:dyDescent="0.25">
      <c r="A22" s="154"/>
      <c r="B22" s="155">
        <v>0.15952392176177277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8cde31a-aed2-49ce-b570-e812b29b6342">
      <UserInfo>
        <DisplayName>Dace Kalsone</DisplayName>
        <AccountId>11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32ED45F9124C54C9993D8F9B90B6509" ma:contentTypeVersion="6" ma:contentTypeDescription="Izveidot jaunu dokumentu." ma:contentTypeScope="" ma:versionID="505bd589a2aca845f84ae88e4d449a67">
  <xsd:schema xmlns:xsd="http://www.w3.org/2001/XMLSchema" xmlns:xs="http://www.w3.org/2001/XMLSchema" xmlns:p="http://schemas.microsoft.com/office/2006/metadata/properties" xmlns:ns2="18cde31a-aed2-49ce-b570-e812b29b6342" xmlns:ns3="8a96bb65-8a47-495a-ab2f-bcb1e653263c" targetNamespace="http://schemas.microsoft.com/office/2006/metadata/properties" ma:root="true" ma:fieldsID="717f19b830f6e1ab53a8c3ae669579c3" ns2:_="" ns3:_="">
    <xsd:import namespace="18cde31a-aed2-49ce-b570-e812b29b6342"/>
    <xsd:import namespace="8a96bb65-8a47-495a-ab2f-bcb1e65326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6bb65-8a47-495a-ab2f-bcb1e65326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744052-5C27-41CF-8020-A84DBA57032F}">
  <ds:schemaRefs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8a96bb65-8a47-495a-ab2f-bcb1e653263c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8cde31a-aed2-49ce-b570-e812b29b6342"/>
  </ds:schemaRefs>
</ds:datastoreItem>
</file>

<file path=customXml/itemProps2.xml><?xml version="1.0" encoding="utf-8"?>
<ds:datastoreItem xmlns:ds="http://schemas.openxmlformats.org/officeDocument/2006/customXml" ds:itemID="{E318D61E-FCB4-49A3-8C02-0BBE21D17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CC64C6-AADB-44BD-A038-957568646C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cde31a-aed2-49ce-b570-e812b29b6342"/>
    <ds:schemaRef ds:uri="8a96bb65-8a47-495a-ab2f-bcb1e6532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Annex 1 Table 1</vt:lpstr>
      <vt:lpstr>Annex 1 Table 2</vt:lpstr>
      <vt:lpstr>TK_CA</vt:lpstr>
      <vt:lpstr>IKP_GDP_per_capita</vt:lpstr>
      <vt:lpstr>krediti_loans</vt:lpstr>
      <vt:lpstr>PCI_CPI</vt:lpstr>
      <vt:lpstr>'Annex 1 Table 1'!Print_Area</vt:lpstr>
      <vt:lpstr>'Annex 1 Table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Makroekonomikas ietvars ilgtspējas ziņojumam</dc:title>
  <dc:creator>FDP</dc:creator>
  <cp:lastModifiedBy>Windows user</cp:lastModifiedBy>
  <cp:lastPrinted>2017-12-14T09:03:54Z</cp:lastPrinted>
  <dcterms:created xsi:type="dcterms:W3CDTF">2017-06-14T07:30:56Z</dcterms:created>
  <dcterms:modified xsi:type="dcterms:W3CDTF">2017-12-18T09:18:02Z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0x010100D32ED45F9124C54C9993D8F9B90B6509</vt:lpwstr>
  </property>
</Properties>
</file>