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2016\FDP_2016_1_08\"/>
    </mc:Choice>
  </mc:AlternateContent>
  <bookViews>
    <workbookView xWindow="7500" yWindow="900" windowWidth="18870" windowHeight="7215" tabRatio="832"/>
  </bookViews>
  <sheets>
    <sheet name="ex post 2013-2015" sheetId="13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2" i="13" l="1"/>
  <c r="G32" i="13"/>
  <c r="H32" i="13"/>
  <c r="H20" i="13" l="1"/>
  <c r="G20" i="13"/>
  <c r="F20" i="13"/>
  <c r="E21" i="13"/>
  <c r="H21" i="13"/>
  <c r="G21" i="13"/>
  <c r="F21" i="13"/>
  <c r="H13" i="13"/>
  <c r="H14" i="13" s="1"/>
  <c r="H16" i="13" s="1"/>
  <c r="G13" i="13"/>
  <c r="G14" i="13" s="1"/>
  <c r="G16" i="13" s="1"/>
  <c r="G22" i="13" s="1"/>
  <c r="F13" i="13"/>
  <c r="F14" i="13" s="1"/>
  <c r="F16" i="13" s="1"/>
  <c r="E13" i="13"/>
  <c r="D13" i="13"/>
  <c r="E14" i="13" l="1"/>
  <c r="E16" i="13" s="1"/>
  <c r="E22" i="13" s="1"/>
  <c r="H22" i="13"/>
  <c r="H24" i="13" s="1"/>
  <c r="H30" i="13" s="1"/>
  <c r="H34" i="13" s="1"/>
  <c r="G24" i="13"/>
  <c r="G30" i="13" s="1"/>
  <c r="G34" i="13" s="1"/>
  <c r="E24" i="13"/>
  <c r="E30" i="13" s="1"/>
  <c r="E32" i="13" s="1"/>
  <c r="F22" i="13"/>
  <c r="H23" i="13" l="1"/>
  <c r="E34" i="13"/>
  <c r="E35" i="13" s="1"/>
  <c r="G23" i="13"/>
  <c r="F24" i="13"/>
  <c r="F30" i="13" s="1"/>
  <c r="F34" i="13" s="1"/>
  <c r="F23" i="13"/>
  <c r="F33" i="13" l="1"/>
  <c r="F35" i="13" s="1"/>
  <c r="K4" i="13"/>
  <c r="G33" i="13" l="1"/>
  <c r="H33" i="13" s="1"/>
  <c r="H35" i="13" s="1"/>
  <c r="K5" i="13"/>
  <c r="G35" i="13" l="1"/>
  <c r="K6" i="13" s="1"/>
</calcChain>
</file>

<file path=xl/sharedStrings.xml><?xml version="1.0" encoding="utf-8"?>
<sst xmlns="http://schemas.openxmlformats.org/spreadsheetml/2006/main" count="104" uniqueCount="102">
  <si>
    <t>Nr.p.k.</t>
  </si>
  <si>
    <t>Rādītājs</t>
  </si>
  <si>
    <t>IKP, faktiskajās cenās</t>
  </si>
  <si>
    <t>Vispārējās valdības kopējie izdevumi</t>
  </si>
  <si>
    <t>Procentu maksājumi, D.41</t>
  </si>
  <si>
    <t>ES programmu izdevumi, kuriem ir atbilstoši ES fondu ieņēmumi</t>
  </si>
  <si>
    <t>Bruto pamatkapitāla veidošana 
(BPKV), t-3, P.51</t>
  </si>
  <si>
    <t>BPKV, t-2, P.51</t>
  </si>
  <si>
    <t>BPKV, t-1, P.51</t>
  </si>
  <si>
    <t>BPKV, t, P.51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</si>
  <si>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</si>
  <si>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</si>
  <si>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</si>
  <si>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</si>
  <si>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</si>
  <si>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</si>
  <si>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</si>
  <si>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</si>
  <si>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</si>
  <si>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Izlīdzinātie kopējie izdevumi (nominālie)</t>
  </si>
  <si>
    <t>10.</t>
  </si>
  <si>
    <t>11.</t>
  </si>
  <si>
    <t>12.</t>
  </si>
  <si>
    <t>13.</t>
  </si>
  <si>
    <t>14.</t>
  </si>
  <si>
    <t>15.</t>
  </si>
  <si>
    <t>IKP deflators, %</t>
  </si>
  <si>
    <t xml:space="preserve">Izlīdzināto kopējo izdevumu (reālo) augsme, % </t>
  </si>
  <si>
    <t>Izlīdzināto kopējo izdevumu (nominālo) augsme, %</t>
  </si>
  <si>
    <t>17.</t>
  </si>
  <si>
    <t>18.</t>
  </si>
  <si>
    <t>19.</t>
  </si>
  <si>
    <t>20.</t>
  </si>
  <si>
    <t>21.</t>
  </si>
  <si>
    <t>22.</t>
  </si>
  <si>
    <t>Vispārējās valdības kopējie ieņēmumi</t>
  </si>
  <si>
    <t>Valsts budžeta ieņēmumi (naudas plūsmas metode)</t>
  </si>
  <si>
    <t>Pašvaldību budžetu bilance</t>
  </si>
  <si>
    <t>No valsts budžeta daļēji atvasināto publisko personu un budžeta nefinansētu budžeta iestāžu budžetu bilance</t>
  </si>
  <si>
    <t>EKS korekcijas</t>
  </si>
  <si>
    <t>23.</t>
  </si>
  <si>
    <t>24.</t>
  </si>
  <si>
    <t>25.</t>
  </si>
  <si>
    <t>26.</t>
  </si>
  <si>
    <t>Potenciālā IKP pieaugums (10 gadu vidējais), %</t>
  </si>
  <si>
    <t>Pieļaujamais potenciālais izdevumu pieaugums, %</t>
  </si>
  <si>
    <t>Korekcijas prasības (EK aprēķins), % no IKP</t>
  </si>
  <si>
    <t>Novirze, % no IKP</t>
  </si>
  <si>
    <t>Uzkrātā novirze, % no IKP</t>
  </si>
  <si>
    <t>27.</t>
  </si>
  <si>
    <t>Valsts budžeta izdevumi, faktiskie</t>
  </si>
  <si>
    <t>Valsts budžeta izdevumi, pēc izdevuma nosacījuma</t>
  </si>
  <si>
    <t>Starpība</t>
  </si>
  <si>
    <t>30.</t>
  </si>
  <si>
    <t>Uzkrātā starpība</t>
  </si>
  <si>
    <t>31.</t>
  </si>
  <si>
    <t>Starpība, % no IKP</t>
  </si>
  <si>
    <t>Uzkrātā starpība, % no IKP</t>
  </si>
  <si>
    <t>Indicator</t>
  </si>
  <si>
    <t>GDP, nominal prices</t>
  </si>
  <si>
    <t>GG total expenditure</t>
  </si>
  <si>
    <t>Expenditure on EU programmes fully matched by EU funds revenue</t>
  </si>
  <si>
    <t>Smoothed total expenditures (TE) (nominal)</t>
  </si>
  <si>
    <t>GDP deflator, %</t>
  </si>
  <si>
    <t>10-year average potential GDP growth (t-5, t+4)</t>
  </si>
  <si>
    <t>Requirements corrected, % of GDP</t>
  </si>
  <si>
    <t>Convergence margin recalibrated (based on total requirements), % of GDP</t>
  </si>
  <si>
    <t>Deviation in % of GDP</t>
  </si>
  <si>
    <t>Cumulative deviation in % of GDP</t>
  </si>
  <si>
    <t>GG total revenues</t>
  </si>
  <si>
    <t>CG revenues (cash flow)</t>
  </si>
  <si>
    <t>Local government budget balance</t>
  </si>
  <si>
    <t>Derived public persons budget balance</t>
  </si>
  <si>
    <t>ESA corrections</t>
  </si>
  <si>
    <t>CG expenditures according to expenditure rule</t>
  </si>
  <si>
    <t>CG expenditures (actual)</t>
  </si>
  <si>
    <t>Vispārējās valdības kopējie izdevumi, pēc izdevuma nosacījuma</t>
  </si>
  <si>
    <t>GG total expenditures according to expenditure rule</t>
  </si>
  <si>
    <t xml:space="preserve">28. </t>
  </si>
  <si>
    <t>29.</t>
  </si>
  <si>
    <t>FDL 11.panta nosacījums</t>
  </si>
  <si>
    <t>Uzkrātā starpība centrālās valdības izdevumiem, % no IKP</t>
  </si>
  <si>
    <t>Konverģences marža (EK aprēķins), ja neatbilst VTM, % no IKP</t>
  </si>
  <si>
    <t>Convergence margin, % of GDP, if not at MTO</t>
  </si>
  <si>
    <t>Accumulated deviation from the balance for the central government expenditure</t>
  </si>
  <si>
    <t>Article 11 of the FDL</t>
  </si>
  <si>
    <t>formula</t>
  </si>
  <si>
    <t>Izdevumu nosacījuma aprēķini 2013.-2015.gadam, milj. eiro</t>
  </si>
  <si>
    <t>Expenditure rule ex post calculations for 2013-2015, million euro</t>
  </si>
  <si>
    <t>Interest expenditure, D.41</t>
  </si>
  <si>
    <t>Gross fixed capital formation 
(GFCF), t-3, P.51</t>
  </si>
  <si>
    <t>GFCF (t-2), P.51</t>
  </si>
  <si>
    <t>GFCF (t-1), P.51</t>
  </si>
  <si>
    <t>GFCF (t), P.51</t>
  </si>
  <si>
    <t>Growth of nominal smoothed expenditure, %, y-o-y</t>
  </si>
  <si>
    <t>Growth of real smoothed expenditure (real prices), %, y-o-y</t>
  </si>
  <si>
    <t>Koriģētā konverģences marža, ievērojot korekcijas prasības, % no IKP</t>
  </si>
  <si>
    <t>16.*</t>
  </si>
  <si>
    <t>Potential expenditure growth (recomputed), y-o-y</t>
  </si>
  <si>
    <t>Deviation</t>
  </si>
  <si>
    <t>Accrued deviation</t>
  </si>
  <si>
    <t>* http://ec.europa.eu/economy_finance/publications/eeip/pdf/ip021_en.pdf, 50.lpp./p.50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</si>
</sst>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3" x14ac:knownFonts="1">
    <font>
      <sz val="11"/>
      <color theme="1"/>
      <name val="Calibri"/>
      <family val="2"/>
      <charset val="186"/>
      <scheme val="minor"/>
    </font>
    <font>
      <b/>
      <sz val="11"/>
      <color theme="0"/>
      <name val="Calibri"/>
      <family val="2"/>
      <charset val="186"/>
      <scheme val="minor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C7CE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2" fillId="4" borderId="0" applyNumberFormat="0" applyBorder="0" applyAlignment="0" applyProtection="0"/>
  </cellStyleXfs>
  <cellXfs count="18">
    <xf numFmtId="0" fontId="0" fillId="0" borderId="0" xfId="0"/>
    <xf numFmtId="0" fontId="1" fillId="2" borderId="0" xfId="0" applyFont="1" applyFill="1"/>
    <xf numFmtId="0" fontId="0" fillId="2" borderId="0" xfId="0" applyFill="1"/>
    <xf numFmtId="164" fontId="0" fillId="0" borderId="0" xfId="0" applyNumberFormat="1"/>
    <xf numFmtId="0" fontId="0" fillId="0" borderId="0" xfId="0" quotePrefix="1"/>
    <xf numFmtId="0" fontId="0" fillId="3" borderId="0" xfId="0" applyFill="1"/>
    <xf numFmtId="165" fontId="0" fillId="0" borderId="0" xfId="0" applyNumberFormat="1"/>
    <xf numFmtId="0" fontId="0" fillId="0" borderId="1" xfId="0" applyBorder="1"/>
    <xf numFmtId="164" fontId="0" fillId="0" borderId="1" xfId="0" applyNumberFormat="1" applyBorder="1"/>
    <xf numFmtId="164" fontId="0" fillId="0" borderId="1" xfId="0" applyNumberFormat="1" applyFill="1" applyBorder="1"/>
    <xf numFmtId="0" fontId="0" fillId="0" borderId="1" xfId="0" applyBorder="1" applyAlignment="1"/>
    <xf numFmtId="0" fontId="0" fillId="3" borderId="1" xfId="0" applyFill="1" applyBorder="1"/>
    <xf numFmtId="0" fontId="0" fillId="3" borderId="1" xfId="0" applyFill="1" applyBorder="1" applyAlignment="1"/>
    <xf numFmtId="164" fontId="0" fillId="3" borderId="1" xfId="0" applyNumberFormat="1" applyFill="1" applyBorder="1"/>
    <xf numFmtId="0" fontId="0" fillId="0" borderId="1" xfId="0" quotePrefix="1" applyBorder="1"/>
    <xf numFmtId="0" fontId="0" fillId="0" borderId="1" xfId="0" applyFill="1" applyBorder="1"/>
    <xf numFmtId="0" fontId="0" fillId="0" borderId="1" xfId="0" applyFill="1" applyBorder="1" applyAlignment="1"/>
    <xf numFmtId="164" fontId="2" fillId="4" borderId="1" xfId="1" applyNumberFormat="1" applyBorder="1"/>
  </cellXfs>
  <cellStyles count="2">
    <cellStyle name="Bad" xfId="1" builtinId="27"/>
    <cellStyle name="Normal" xfId="0" builtinId="0"/>
  </cellStyles>
  <dxfs count="27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'ex post 2013-2015'!$K$2</c:f>
              <c:strCache>
                <c:ptCount val="1"/>
                <c:pt idx="0">
                  <c:v>Accumulated deviation from the balance for the central government expenditure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'ex post 2013-2015'!$K$4:$K$6</c:f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'ex post 2013-2015'!$J$4:$J$6</c15:sqref>
                        </c15:formulaRef>
                      </c:ext>
                    </c:extLst>
                  </c:numRef>
                </c15:cat>
              </c15:filteredCategoryTitle>
            </c:ext>
          </c:extLst>
        </c:ser>
        <c:ser>
          <c:idx val="1"/>
          <c:order val="1"/>
          <c:tx>
            <c:strRef>
              <c:f>'ex post 2013-2015'!$L$2</c:f>
              <c:strCache>
                <c:ptCount val="1"/>
                <c:pt idx="0">
                  <c:v>Article 11 of the FDL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'ex post 2013-2015'!$L$4:$L$6</c:f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'ex post 2013-2015'!$J$4:$J$6</c15:sqref>
                        </c15:formulaRef>
                      </c:ext>
                    </c:extLst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2834888"/>
        <c:axId val="402836064"/>
      </c:lineChart>
      <c:catAx>
        <c:axId val="4028348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lv-LV"/>
          </a:p>
        </c:txPr>
        <c:crossAx val="402836064"/>
        <c:crosses val="autoZero"/>
        <c:auto val="1"/>
        <c:lblAlgn val="ctr"/>
        <c:lblOffset val="100"/>
        <c:noMultiLvlLbl val="0"/>
      </c:catAx>
      <c:valAx>
        <c:axId val="402836064"/>
        <c:scaling>
          <c:orientation val="minMax"/>
          <c:min val="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lv-LV"/>
          </a:p>
        </c:txPr>
        <c:crossAx val="402834888"/>
        <c:crosses val="autoZero"/>
        <c:crossBetween val="between"/>
        <c:majorUnit val="0.5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lv-L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9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9525</xdr:colOff>
      <xdr:row>7</xdr:row>
      <xdr:rowOff>19050</xdr:rowOff>
    </xdr:from>
    <xdr:to>
      <xdr:col>14</xdr:col>
      <xdr:colOff>190500</xdr:colOff>
      <xdr:row>21</xdr:row>
      <xdr:rowOff>138112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  <pageSetUpPr fitToPage="1"/>
  </sheetPr>
  <dimension ref="A1:O37"/>
  <sheetViews>
    <sheetView tabSelected="1" zoomScaleNormal="100" workbookViewId="0">
      <selection activeCell="A3" sqref="A3"/>
    </sheetView>
  </sheetViews>
  <sheetFormatPr defaultRowHeight="15" x14ac:dyDescent="0.25"/>
  <cols>
    <col min="1" max="1" width="4.28515625" customWidth="1"/>
    <col min="2" max="2" width="27.85546875" bestFit="1" customWidth="1"/>
    <col min="3" max="3" width="27.85546875" customWidth="1"/>
    <col min="4" max="4" width="9.140625" hidden="1" customWidth="1"/>
    <col min="8" max="15" width="9.140625" hidden="1" customWidth="1"/>
    <col min="16" max="17" width="9.140625" customWidth="1"/>
  </cols>
  <sheetData>
    <row r="1" spans="1:13" x14ac:dyDescent="0.25">
      <c r="A1" s="1" t="s">
        <v>87</v>
      </c>
      <c r="B1" s="2"/>
      <c r="C1" s="1"/>
      <c r="D1" s="2"/>
      <c r="E1" s="2"/>
      <c r="F1" s="2"/>
      <c r="G1" s="2"/>
      <c r="H1" s="2"/>
      <c r="K1" t="s">
        <v>81</v>
      </c>
      <c r="L1" t="s">
        <v>80</v>
      </c>
    </row>
    <row r="2" spans="1:13" x14ac:dyDescent="0.25">
      <c r="A2" s="1" t="s">
        <v>88</v>
      </c>
      <c r="B2" s="2"/>
      <c r="C2" s="1"/>
      <c r="D2" s="2"/>
      <c r="E2" s="2"/>
      <c r="F2" s="2"/>
      <c r="G2" s="2"/>
      <c r="H2" s="2"/>
      <c r="K2" t="s">
        <v>84</v>
      </c>
      <c r="L2" t="s">
        <v>85</v>
      </c>
    </row>
    <row r="3" spans="1:13" ht="8.25" customHeight="1" x14ac:dyDescent="0.25"/>
    <row r="4" spans="1:13" x14ac:dyDescent="0.25">
      <c r="A4" s="7" t="s">
        <v>0</v>
      </c>
      <c r="B4" s="7" t="s">
        <v>1</v>
      </c>
      <c r="C4" s="7" t="s">
        <v>58</v>
      </c>
      <c r="D4" s="7">
        <v>2012</v>
      </c>
      <c r="E4" s="7">
        <v>2013</v>
      </c>
      <c r="F4" s="7">
        <v>2014</v>
      </c>
      <c r="G4" s="7">
        <v>2015</v>
      </c>
      <c r="H4" s="7">
        <v>2016</v>
      </c>
      <c r="J4" s="4">
        <v>2013</v>
      </c>
      <c r="K4" s="6">
        <f>E35</f>
        <v>-1.1919274766016339</v>
      </c>
      <c r="L4" s="6">
        <v>-0.5</v>
      </c>
    </row>
    <row r="5" spans="1:13" x14ac:dyDescent="0.25">
      <c r="A5" s="7" t="s">
        <v>10</v>
      </c>
      <c r="B5" s="7" t="s">
        <v>2</v>
      </c>
      <c r="C5" s="7" t="s">
        <v>59</v>
      </c>
      <c r="D5" s="8">
        <v>21848.5</v>
      </c>
      <c r="E5" s="8">
        <v>22774</v>
      </c>
      <c r="F5" s="8">
        <v>23607.9</v>
      </c>
      <c r="G5" s="8">
        <v>24348.5</v>
      </c>
      <c r="H5" s="8">
        <v>25072</v>
      </c>
      <c r="J5" s="4">
        <v>2014</v>
      </c>
      <c r="K5" s="3">
        <f>F35</f>
        <v>-1.5071291034676437</v>
      </c>
      <c r="L5" s="6">
        <v>-0.5</v>
      </c>
    </row>
    <row r="6" spans="1:13" x14ac:dyDescent="0.25">
      <c r="A6" s="7" t="s">
        <v>11</v>
      </c>
      <c r="B6" s="7" t="s">
        <v>3</v>
      </c>
      <c r="C6" s="7" t="s">
        <v>60</v>
      </c>
      <c r="D6" s="8">
        <v>8112.1</v>
      </c>
      <c r="E6" s="9">
        <v>8427.5</v>
      </c>
      <c r="F6" s="9">
        <v>8853.7000000000007</v>
      </c>
      <c r="G6" s="9">
        <v>9022.5</v>
      </c>
      <c r="H6" s="9">
        <v>9275.7000000000007</v>
      </c>
      <c r="J6" s="4">
        <v>2015</v>
      </c>
      <c r="K6" s="6">
        <f>G35</f>
        <v>-0.85807515146126223</v>
      </c>
      <c r="L6" s="6">
        <v>-0.5</v>
      </c>
    </row>
    <row r="7" spans="1:13" x14ac:dyDescent="0.25">
      <c r="A7" s="7" t="s">
        <v>12</v>
      </c>
      <c r="B7" s="7" t="s">
        <v>4</v>
      </c>
      <c r="C7" s="7" t="s">
        <v>89</v>
      </c>
      <c r="D7" s="8">
        <v>359.26000000000005</v>
      </c>
      <c r="E7" s="8">
        <v>337.36</v>
      </c>
      <c r="F7" s="8">
        <v>337.54</v>
      </c>
      <c r="G7" s="8">
        <v>322.68</v>
      </c>
      <c r="H7" s="8">
        <v>284.39999999999998</v>
      </c>
    </row>
    <row r="8" spans="1:13" x14ac:dyDescent="0.25">
      <c r="A8" s="7" t="s">
        <v>13</v>
      </c>
      <c r="B8" s="7" t="s">
        <v>5</v>
      </c>
      <c r="C8" s="7" t="s">
        <v>61</v>
      </c>
      <c r="D8" s="8">
        <v>532</v>
      </c>
      <c r="E8" s="8">
        <v>492</v>
      </c>
      <c r="F8" s="8">
        <v>481</v>
      </c>
      <c r="G8" s="8">
        <v>500</v>
      </c>
      <c r="H8" s="8">
        <v>334.5900000000006</v>
      </c>
    </row>
    <row r="9" spans="1:13" x14ac:dyDescent="0.25">
      <c r="A9" s="7" t="s">
        <v>14</v>
      </c>
      <c r="B9" s="10" t="s">
        <v>6</v>
      </c>
      <c r="C9" s="10" t="s">
        <v>90</v>
      </c>
      <c r="D9" s="8">
        <v>916.81000000000006</v>
      </c>
      <c r="E9" s="8">
        <v>847.66</v>
      </c>
      <c r="F9" s="8">
        <v>1013.89</v>
      </c>
      <c r="G9" s="8">
        <v>1056.9100000000001</v>
      </c>
      <c r="H9" s="8">
        <v>1006.2599999999999</v>
      </c>
    </row>
    <row r="10" spans="1:13" x14ac:dyDescent="0.25">
      <c r="A10" s="7" t="s">
        <v>15</v>
      </c>
      <c r="B10" s="7" t="s">
        <v>7</v>
      </c>
      <c r="C10" s="10" t="s">
        <v>91</v>
      </c>
      <c r="D10" s="8">
        <v>847.66</v>
      </c>
      <c r="E10" s="8">
        <v>1013.89</v>
      </c>
      <c r="F10" s="8">
        <v>1056.9100000000001</v>
      </c>
      <c r="G10" s="8">
        <v>1006.2599999999999</v>
      </c>
      <c r="H10" s="8">
        <v>1056.8200000000002</v>
      </c>
      <c r="K10" s="6"/>
      <c r="L10" s="6"/>
      <c r="M10" s="6"/>
    </row>
    <row r="11" spans="1:13" x14ac:dyDescent="0.25">
      <c r="A11" s="7" t="s">
        <v>16</v>
      </c>
      <c r="B11" s="7" t="s">
        <v>8</v>
      </c>
      <c r="C11" s="10" t="s">
        <v>92</v>
      </c>
      <c r="D11" s="8">
        <v>1013.89</v>
      </c>
      <c r="E11" s="8">
        <v>1056.9100000000001</v>
      </c>
      <c r="F11" s="8">
        <v>1006.2599999999999</v>
      </c>
      <c r="G11" s="8">
        <v>1056.8200000000002</v>
      </c>
      <c r="H11" s="8">
        <v>1114.1600000000001</v>
      </c>
    </row>
    <row r="12" spans="1:13" x14ac:dyDescent="0.25">
      <c r="A12" s="7" t="s">
        <v>17</v>
      </c>
      <c r="B12" s="7" t="s">
        <v>9</v>
      </c>
      <c r="C12" s="10" t="s">
        <v>93</v>
      </c>
      <c r="D12" s="8">
        <v>1056.9100000000001</v>
      </c>
      <c r="E12" s="8">
        <v>1006.2599999999999</v>
      </c>
      <c r="F12" s="8">
        <v>1056.8200000000002</v>
      </c>
      <c r="G12" s="8">
        <v>1114.1600000000001</v>
      </c>
      <c r="H12" s="8">
        <v>1030.5</v>
      </c>
    </row>
    <row r="13" spans="1:13" x14ac:dyDescent="0.25">
      <c r="A13" s="7" t="s">
        <v>18</v>
      </c>
      <c r="B13" s="11" t="s">
        <v>19</v>
      </c>
      <c r="C13" s="12" t="s">
        <v>62</v>
      </c>
      <c r="D13" s="13">
        <f>D6-D7-D8-D12+(AVERAGE(D9:D11))</f>
        <v>7090.05</v>
      </c>
      <c r="E13" s="13">
        <f>E6-E7-E8-E12+(AVERAGE(E9:E11))</f>
        <v>7564.7</v>
      </c>
      <c r="F13" s="13">
        <f>F6-F7-F8-F12+(AVERAGE(F9:F11))</f>
        <v>8004.0266666666666</v>
      </c>
      <c r="G13" s="13">
        <f>G6-G7-G8-G12+(AVERAGE(G9:G11))</f>
        <v>8125.6566666666668</v>
      </c>
      <c r="H13" s="13">
        <f>H6-H7-H8-H12+(AVERAGE(H9:H11))</f>
        <v>8685.2900000000009</v>
      </c>
    </row>
    <row r="14" spans="1:13" x14ac:dyDescent="0.25">
      <c r="A14" s="14" t="s">
        <v>20</v>
      </c>
      <c r="B14" s="11" t="s">
        <v>28</v>
      </c>
      <c r="C14" s="11" t="s">
        <v>94</v>
      </c>
      <c r="D14" s="13"/>
      <c r="E14" s="13">
        <f>(E13-D13)/D13*100</f>
        <v>6.6945931269878161</v>
      </c>
      <c r="F14" s="13">
        <f>(F13-E13)/E13*100</f>
        <v>5.8075887565490616</v>
      </c>
      <c r="G14" s="13">
        <f>(G13-F13)/F13*100</f>
        <v>1.5196101295681188</v>
      </c>
      <c r="H14" s="13">
        <f>(H13-G13)/G13*100</f>
        <v>6.8872382416682729</v>
      </c>
    </row>
    <row r="15" spans="1:13" x14ac:dyDescent="0.25">
      <c r="A15" s="7" t="s">
        <v>21</v>
      </c>
      <c r="B15" s="15" t="s">
        <v>26</v>
      </c>
      <c r="C15" s="16" t="s">
        <v>63</v>
      </c>
      <c r="D15" s="9">
        <v>3.6</v>
      </c>
      <c r="E15" s="9">
        <v>1.3</v>
      </c>
      <c r="F15" s="9">
        <v>1.5</v>
      </c>
      <c r="G15" s="9">
        <v>0.4</v>
      </c>
      <c r="H15" s="9">
        <v>0.3</v>
      </c>
    </row>
    <row r="16" spans="1:13" x14ac:dyDescent="0.25">
      <c r="A16" s="7" t="s">
        <v>22</v>
      </c>
      <c r="B16" s="11" t="s">
        <v>27</v>
      </c>
      <c r="C16" s="11" t="s">
        <v>95</v>
      </c>
      <c r="D16" s="13"/>
      <c r="E16" s="13">
        <f>(1+E14/100)/(1+E15/100)*100-100</f>
        <v>5.3253634027520462</v>
      </c>
      <c r="F16" s="13">
        <f>(1+F14/100)/(1+F15/100)*100-100</f>
        <v>4.2439298094079589</v>
      </c>
      <c r="G16" s="13">
        <f>(1+G14/100)/(1+G15/100)*100-100</f>
        <v>1.1151495314423414</v>
      </c>
      <c r="H16" s="13">
        <f>(1+H14/100)/(1+H15/100)*100-100</f>
        <v>6.567535634763999</v>
      </c>
    </row>
    <row r="17" spans="1:8" x14ac:dyDescent="0.25">
      <c r="A17" s="7" t="s">
        <v>23</v>
      </c>
      <c r="B17" s="15" t="s">
        <v>44</v>
      </c>
      <c r="C17" s="15" t="s">
        <v>64</v>
      </c>
      <c r="D17" s="9">
        <v>1.8007819247431107</v>
      </c>
      <c r="E17" s="9">
        <v>1.5614595120796753</v>
      </c>
      <c r="F17" s="9">
        <v>1.593999406047135</v>
      </c>
      <c r="G17" s="9">
        <v>1.9098989661173029</v>
      </c>
      <c r="H17" s="9">
        <v>2.2836286254765845</v>
      </c>
    </row>
    <row r="18" spans="1:8" x14ac:dyDescent="0.25">
      <c r="A18" s="7" t="s">
        <v>24</v>
      </c>
      <c r="B18" s="15" t="s">
        <v>82</v>
      </c>
      <c r="C18" s="15" t="s">
        <v>83</v>
      </c>
      <c r="D18" s="9">
        <v>1.3034518360885881</v>
      </c>
      <c r="E18" s="9">
        <v>1.3034518360885881</v>
      </c>
      <c r="F18" s="9">
        <v>1.466414587625186</v>
      </c>
      <c r="G18" s="9">
        <v>1.466414587625186</v>
      </c>
      <c r="H18" s="9">
        <v>1.4320471397945227</v>
      </c>
    </row>
    <row r="19" spans="1:8" x14ac:dyDescent="0.25">
      <c r="A19" s="7" t="s">
        <v>25</v>
      </c>
      <c r="B19" s="15" t="s">
        <v>46</v>
      </c>
      <c r="C19" s="15" t="s">
        <v>65</v>
      </c>
      <c r="D19" s="9"/>
      <c r="E19" s="9"/>
      <c r="F19" s="9">
        <v>-0.53224671491114151</v>
      </c>
      <c r="G19" s="9">
        <v>-0.35105495715073443</v>
      </c>
      <c r="H19" s="9">
        <v>0.24192744514959941</v>
      </c>
    </row>
    <row r="20" spans="1:8" x14ac:dyDescent="0.25">
      <c r="A20" s="7" t="s">
        <v>97</v>
      </c>
      <c r="B20" s="11" t="s">
        <v>96</v>
      </c>
      <c r="C20" s="11" t="s">
        <v>66</v>
      </c>
      <c r="D20" s="13"/>
      <c r="E20" s="13"/>
      <c r="F20" s="13">
        <f>F18*F19/0.5</f>
        <v>-1.560988693922563</v>
      </c>
      <c r="G20" s="13">
        <f>G18*G19/0.5</f>
        <v>-1.0295842204479431</v>
      </c>
      <c r="H20" s="13">
        <f>H18*H19/0.5</f>
        <v>0.69290301172856017</v>
      </c>
    </row>
    <row r="21" spans="1:8" x14ac:dyDescent="0.25">
      <c r="A21" s="14" t="s">
        <v>29</v>
      </c>
      <c r="B21" s="11" t="s">
        <v>45</v>
      </c>
      <c r="C21" s="11" t="s">
        <v>98</v>
      </c>
      <c r="D21" s="13"/>
      <c r="E21" s="13">
        <f>E17-E20</f>
        <v>1.5614595120796753</v>
      </c>
      <c r="F21" s="13">
        <f>F17-F20</f>
        <v>3.1549880999696978</v>
      </c>
      <c r="G21" s="13">
        <f>G17-G20</f>
        <v>2.939483186565246</v>
      </c>
      <c r="H21" s="13">
        <f>H17-H20</f>
        <v>1.5907256137480243</v>
      </c>
    </row>
    <row r="22" spans="1:8" x14ac:dyDescent="0.25">
      <c r="A22" s="14" t="s">
        <v>30</v>
      </c>
      <c r="B22" s="11" t="s">
        <v>47</v>
      </c>
      <c r="C22" s="11" t="s">
        <v>67</v>
      </c>
      <c r="D22" s="11"/>
      <c r="E22" s="13">
        <f>(E16-E21)*(1+E15%)*D13/E5</f>
        <v>1.1870197702732257</v>
      </c>
      <c r="F22" s="13">
        <f>(F16-F21)*(1+F15%)*E13/F5</f>
        <v>0.35416450042690911</v>
      </c>
      <c r="G22" s="13">
        <f>(G16-G21)*(1+G15%)*F13/G5</f>
        <v>-0.60210786230770696</v>
      </c>
      <c r="H22" s="13">
        <f>(H16-H21)*(1+H15%)*G13/H5</f>
        <v>1.6177875348827349</v>
      </c>
    </row>
    <row r="23" spans="1:8" x14ac:dyDescent="0.25">
      <c r="A23" s="14" t="s">
        <v>31</v>
      </c>
      <c r="B23" s="11" t="s">
        <v>48</v>
      </c>
      <c r="C23" s="11" t="s">
        <v>68</v>
      </c>
      <c r="D23" s="11"/>
      <c r="E23" s="11"/>
      <c r="F23" s="13">
        <f>E22+F22</f>
        <v>1.5411842707001349</v>
      </c>
      <c r="G23" s="13">
        <f>F22+G22</f>
        <v>-0.24794336188079785</v>
      </c>
      <c r="H23" s="13">
        <f>G22+H22</f>
        <v>1.0156796725750279</v>
      </c>
    </row>
    <row r="24" spans="1:8" x14ac:dyDescent="0.25">
      <c r="A24" s="14" t="s">
        <v>32</v>
      </c>
      <c r="B24" s="11" t="s">
        <v>76</v>
      </c>
      <c r="C24" s="11" t="s">
        <v>77</v>
      </c>
      <c r="D24" s="11"/>
      <c r="E24" s="13">
        <f>E6-(E5/100*E22)</f>
        <v>8157.1681175179756</v>
      </c>
      <c r="F24" s="13">
        <f>F6-(F5/100*F22)</f>
        <v>8770.0891989037173</v>
      </c>
      <c r="G24" s="13">
        <f>G6-(G5/100*G22)</f>
        <v>9169.1042328539916</v>
      </c>
      <c r="H24" s="13">
        <f>H6-(H5/100*H22)</f>
        <v>8870.0883092542008</v>
      </c>
    </row>
    <row r="25" spans="1:8" x14ac:dyDescent="0.25">
      <c r="A25" s="14" t="s">
        <v>33</v>
      </c>
      <c r="B25" s="7" t="s">
        <v>35</v>
      </c>
      <c r="C25" s="15" t="s">
        <v>69</v>
      </c>
      <c r="D25" s="8">
        <v>7930.2</v>
      </c>
      <c r="E25" s="8">
        <v>8220.7999999999993</v>
      </c>
      <c r="F25" s="8">
        <v>8484.2999999999993</v>
      </c>
      <c r="G25" s="8">
        <v>8713.5</v>
      </c>
      <c r="H25" s="8">
        <v>9055.1</v>
      </c>
    </row>
    <row r="26" spans="1:8" x14ac:dyDescent="0.25">
      <c r="A26" s="14" t="s">
        <v>34</v>
      </c>
      <c r="B26" s="7" t="s">
        <v>36</v>
      </c>
      <c r="C26" s="15" t="s">
        <v>70</v>
      </c>
      <c r="D26" s="8">
        <v>6745.3696663650171</v>
      </c>
      <c r="E26" s="8">
        <v>6847.6362883535103</v>
      </c>
      <c r="F26" s="8">
        <v>6949.5543070000003</v>
      </c>
      <c r="G26" s="8">
        <v>7181.5050960000008</v>
      </c>
      <c r="H26" s="8">
        <v>7433.4751429999997</v>
      </c>
    </row>
    <row r="27" spans="1:8" x14ac:dyDescent="0.25">
      <c r="A27" s="14" t="s">
        <v>40</v>
      </c>
      <c r="B27" s="7" t="s">
        <v>37</v>
      </c>
      <c r="C27" s="15" t="s">
        <v>71</v>
      </c>
      <c r="D27" s="8">
        <v>-76.776997569734931</v>
      </c>
      <c r="E27" s="8">
        <v>-119.3334870034887</v>
      </c>
      <c r="F27" s="8">
        <v>-85.044017999999596</v>
      </c>
      <c r="G27" s="8">
        <v>-26.202362999999878</v>
      </c>
      <c r="H27" s="8">
        <v>10.114952744272159</v>
      </c>
    </row>
    <row r="28" spans="1:8" x14ac:dyDescent="0.25">
      <c r="A28" s="14" t="s">
        <v>41</v>
      </c>
      <c r="B28" s="7" t="s">
        <v>38</v>
      </c>
      <c r="C28" s="7" t="s">
        <v>72</v>
      </c>
      <c r="D28" s="8">
        <v>-17.767831244661181</v>
      </c>
      <c r="E28" s="8">
        <v>-21.772723412355333</v>
      </c>
      <c r="F28" s="8">
        <v>-8.426257000000021</v>
      </c>
      <c r="G28" s="8">
        <v>-51.837687000000074</v>
      </c>
      <c r="H28" s="8">
        <v>7.178683000000035</v>
      </c>
    </row>
    <row r="29" spans="1:8" x14ac:dyDescent="0.25">
      <c r="A29" s="14" t="s">
        <v>42</v>
      </c>
      <c r="B29" s="7" t="s">
        <v>39</v>
      </c>
      <c r="C29" s="7" t="s">
        <v>73</v>
      </c>
      <c r="D29" s="8">
        <v>-220.3</v>
      </c>
      <c r="E29" s="8">
        <v>-79.099999999999994</v>
      </c>
      <c r="F29" s="8">
        <v>27.9</v>
      </c>
      <c r="G29" s="8">
        <v>64.5</v>
      </c>
      <c r="H29" s="8">
        <v>85.3</v>
      </c>
    </row>
    <row r="30" spans="1:8" x14ac:dyDescent="0.25">
      <c r="A30" s="14" t="s">
        <v>43</v>
      </c>
      <c r="B30" s="11" t="s">
        <v>51</v>
      </c>
      <c r="C30" s="11" t="s">
        <v>74</v>
      </c>
      <c r="D30" s="11"/>
      <c r="E30" s="13">
        <f>E26-((E25-E24)-E27-E28-E29)</f>
        <v>6563.7981954556426</v>
      </c>
      <c r="F30" s="13">
        <f>F26-((F25-F24)-F27-F28-F29)</f>
        <v>7169.7732309037183</v>
      </c>
      <c r="G30" s="13">
        <f>G26-((G25-G24)-G27-G28-G29)</f>
        <v>7623.5692788539927</v>
      </c>
      <c r="H30" s="13">
        <f>H26-((H25-H24)-H27-H28-H29)</f>
        <v>7351.0570879984725</v>
      </c>
    </row>
    <row r="31" spans="1:8" x14ac:dyDescent="0.25">
      <c r="A31" s="14" t="s">
        <v>49</v>
      </c>
      <c r="B31" s="7" t="s">
        <v>50</v>
      </c>
      <c r="C31" s="15" t="s">
        <v>75</v>
      </c>
      <c r="D31" s="7"/>
      <c r="E31" s="8">
        <v>6835.2477589768987</v>
      </c>
      <c r="F31" s="8">
        <v>7254.1251990000001</v>
      </c>
      <c r="G31" s="8">
        <v>7476.6961754900003</v>
      </c>
      <c r="H31" s="9">
        <v>7756.7354319100004</v>
      </c>
    </row>
    <row r="32" spans="1:8" x14ac:dyDescent="0.25">
      <c r="A32" s="14" t="s">
        <v>78</v>
      </c>
      <c r="B32" s="11" t="s">
        <v>52</v>
      </c>
      <c r="C32" s="11" t="s">
        <v>99</v>
      </c>
      <c r="D32" s="11"/>
      <c r="E32" s="17">
        <f>E30-E31</f>
        <v>-271.4495635212561</v>
      </c>
      <c r="F32" s="17">
        <f t="shared" ref="F32:H32" si="0">F30-F31</f>
        <v>-84.35196809628178</v>
      </c>
      <c r="G32" s="17">
        <f t="shared" si="0"/>
        <v>146.87310336399241</v>
      </c>
      <c r="H32" s="17">
        <f t="shared" si="0"/>
        <v>-405.67834391152792</v>
      </c>
    </row>
    <row r="33" spans="1:8" x14ac:dyDescent="0.25">
      <c r="A33" s="14" t="s">
        <v>79</v>
      </c>
      <c r="B33" s="11" t="s">
        <v>54</v>
      </c>
      <c r="C33" s="11" t="s">
        <v>100</v>
      </c>
      <c r="D33" s="11"/>
      <c r="E33" s="11"/>
      <c r="F33" s="13">
        <f>E32+F32</f>
        <v>-355.80153161753788</v>
      </c>
      <c r="G33" s="13">
        <f>F33+G32</f>
        <v>-208.92842825354546</v>
      </c>
      <c r="H33" s="13">
        <f>G33+H32</f>
        <v>-614.60677216507338</v>
      </c>
    </row>
    <row r="34" spans="1:8" x14ac:dyDescent="0.25">
      <c r="A34" s="14" t="s">
        <v>53</v>
      </c>
      <c r="B34" s="11" t="s">
        <v>56</v>
      </c>
      <c r="C34" s="11" t="s">
        <v>67</v>
      </c>
      <c r="D34" s="11"/>
      <c r="E34" s="13">
        <f>E32/E5*100</f>
        <v>-1.1919274766016339</v>
      </c>
      <c r="F34" s="13">
        <f>F32/F5*100</f>
        <v>-0.35730398763245258</v>
      </c>
      <c r="G34" s="13">
        <f>G32/G5*100</f>
        <v>0.60321212133803892</v>
      </c>
      <c r="H34" s="13">
        <f>H32/H5*100</f>
        <v>-1.6180533819062217</v>
      </c>
    </row>
    <row r="35" spans="1:8" x14ac:dyDescent="0.25">
      <c r="A35" s="14" t="s">
        <v>55</v>
      </c>
      <c r="B35" s="11" t="s">
        <v>57</v>
      </c>
      <c r="C35" s="11" t="s">
        <v>68</v>
      </c>
      <c r="D35" s="11"/>
      <c r="E35" s="13">
        <f>E34</f>
        <v>-1.1919274766016339</v>
      </c>
      <c r="F35" s="13">
        <f>F33/F5*100</f>
        <v>-1.5071291034676437</v>
      </c>
      <c r="G35" s="13">
        <f>G33/G5*100</f>
        <v>-0.85807515146126223</v>
      </c>
      <c r="H35" s="13">
        <f>H33/H5*100</f>
        <v>-2.4513671512646513</v>
      </c>
    </row>
    <row r="36" spans="1:8" x14ac:dyDescent="0.25">
      <c r="A36" t="s">
        <v>101</v>
      </c>
    </row>
    <row r="37" spans="1:8" x14ac:dyDescent="0.25">
      <c r="A37" s="5"/>
      <c r="B37" s="5" t="s">
        <v>86</v>
      </c>
    </row>
  </sheetData>
  <conditionalFormatting sqref="E32:H32">
    <cfRule type="cellIs" dxfId="26" priority="19" operator="lessThan">
      <formula>0</formula>
    </cfRule>
    <cfRule type="cellIs" dxfId="25" priority="20" operator="greaterThan">
      <formula>0</formula>
    </cfRule>
    <cfRule type="cellIs" dxfId="24" priority="25" operator="lessThan">
      <formula>0</formula>
    </cfRule>
    <cfRule type="cellIs" dxfId="23" priority="26" operator="lessThan">
      <formula>0</formula>
    </cfRule>
    <cfRule type="cellIs" dxfId="22" priority="27" operator="greaterThan">
      <formula>0</formula>
    </cfRule>
  </conditionalFormatting>
  <conditionalFormatting sqref="F33:H33">
    <cfRule type="cellIs" dxfId="21" priority="23" operator="lessThan">
      <formula>0</formula>
    </cfRule>
    <cfRule type="cellIs" dxfId="20" priority="24" operator="greaterThan">
      <formula>0</formula>
    </cfRule>
  </conditionalFormatting>
  <conditionalFormatting sqref="E34:H35">
    <cfRule type="cellIs" dxfId="19" priority="16" operator="greaterThan">
      <formula>-0.5</formula>
    </cfRule>
    <cfRule type="cellIs" dxfId="18" priority="21" operator="lessThan">
      <formula>0</formula>
    </cfRule>
    <cfRule type="cellIs" dxfId="17" priority="22" operator="greaterThan">
      <formula>0</formula>
    </cfRule>
    <cfRule type="cellIs" dxfId="16" priority="5" operator="greaterThan">
      <formula>-0.5</formula>
    </cfRule>
    <cfRule type="cellIs" dxfId="15" priority="4" operator="lessThan">
      <formula>-0.5</formula>
    </cfRule>
    <cfRule type="cellIs" dxfId="14" priority="3" operator="greaterThan">
      <formula>-0.5</formula>
    </cfRule>
  </conditionalFormatting>
  <conditionalFormatting sqref="E32:H32 E34:H35 F33:H33">
    <cfRule type="cellIs" dxfId="13" priority="17" operator="lessThan">
      <formula>0</formula>
    </cfRule>
    <cfRule type="cellIs" dxfId="12" priority="18" operator="greaterThan">
      <formula>0</formula>
    </cfRule>
  </conditionalFormatting>
  <conditionalFormatting sqref="E32:H32 F33:H33">
    <cfRule type="cellIs" dxfId="11" priority="13" operator="greaterThan">
      <formula>-100</formula>
    </cfRule>
    <cfRule type="cellIs" dxfId="10" priority="14" operator="greaterThan">
      <formula>-50</formula>
    </cfRule>
    <cfRule type="cellIs" dxfId="9" priority="15" operator="greaterThan">
      <formula>-30</formula>
    </cfRule>
  </conditionalFormatting>
  <conditionalFormatting sqref="E32:H32">
    <cfRule type="cellIs" dxfId="8" priority="12" operator="greaterThan">
      <formula>$E$5/100*0.1</formula>
    </cfRule>
  </conditionalFormatting>
  <conditionalFormatting sqref="F32">
    <cfRule type="cellIs" dxfId="7" priority="11" operator="greaterThan">
      <formula>$F$5/100*0.1</formula>
    </cfRule>
    <cfRule type="cellIs" dxfId="6" priority="9" operator="greaterThan">
      <formula>-$F$5/100*0.1</formula>
    </cfRule>
    <cfRule type="cellIs" dxfId="5" priority="7" operator="greaterThan">
      <formula>-$F$5/100*0.5</formula>
    </cfRule>
  </conditionalFormatting>
  <conditionalFormatting sqref="E32">
    <cfRule type="cellIs" dxfId="4" priority="10" operator="greaterThan">
      <formula>-$E$5/100*0.1</formula>
    </cfRule>
    <cfRule type="cellIs" dxfId="3" priority="6" operator="greaterThan">
      <formula>-$E$5/100*0.5</formula>
    </cfRule>
  </conditionalFormatting>
  <conditionalFormatting sqref="G32">
    <cfRule type="cellIs" dxfId="2" priority="8" operator="greaterThan">
      <formula>-$G$5/100*0.5</formula>
    </cfRule>
  </conditionalFormatting>
  <conditionalFormatting sqref="E32:H33">
    <cfRule type="cellIs" dxfId="1" priority="2" operator="lessThan">
      <formula>-113</formula>
    </cfRule>
    <cfRule type="cellIs" dxfId="0" priority="1" operator="greaterThan">
      <formula>-113</formula>
    </cfRule>
  </conditionalFormatting>
  <pageMargins left="0.70866141732283472" right="0.70866141732283472" top="0.74803149606299213" bottom="0.74803149606299213" header="0.31496062992125984" footer="0.31496062992125984"/>
  <pageSetup paperSize="9" scale="91" orientation="landscape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69D30F03FAFDF44794EF81CCC2DE81EF" ma:contentTypeVersion="4" ma:contentTypeDescription="Izveidot jaunu dokumentu." ma:contentTypeScope="" ma:versionID="c7966484faec1d2510252be5bfb49e70">
  <xsd:schema xmlns:xsd="http://www.w3.org/2001/XMLSchema" xmlns:xs="http://www.w3.org/2001/XMLSchema" xmlns:p="http://schemas.microsoft.com/office/2006/metadata/properties" xmlns:ns2="18cde31a-aed2-49ce-b570-e812b29b6342" targetNamespace="http://schemas.microsoft.com/office/2006/metadata/properties" ma:root="true" ma:fieldsID="89417715f34a2594e3ce6af67134bc1a" ns2:_="">
    <xsd:import namespace="18cde31a-aed2-49ce-b570-e812b29b634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cde31a-aed2-49ce-b570-e812b29b634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Koplietots ar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Koplietots ar: detalizēti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Pēdējo reizi kopīgoja lietotājs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Pēdējo reizi kopīgots pēc laika" ma:description="" ma:internalName="LastSharedByTime" ma:readOnly="tru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614F807-A612-4CA6-93E7-408B76BCD642}">
  <ds:schemaRefs>
    <ds:schemaRef ds:uri="http://schemas.microsoft.com/office/2006/documentManagement/types"/>
    <ds:schemaRef ds:uri="http://purl.org/dc/elements/1.1/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18cde31a-aed2-49ce-b570-e812b29b6342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9C8A5CB7-546E-4921-B545-836B42F372C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8cde31a-aed2-49ce-b570-e812b29b634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0E949C6-1852-48BF-908A-FAD576607A0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 post 2013-2015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FDP</dc:creator>
  <cp:lastModifiedBy>Windows user</cp:lastModifiedBy>
  <cp:lastPrinted>2016-12-09T10:59:27Z</cp:lastPrinted>
  <dcterms:created xsi:type="dcterms:W3CDTF">2016-10-12T07:33:19Z</dcterms:created>
  <dcterms:modified xsi:type="dcterms:W3CDTF">2016-12-12T06:34:02Z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0x01010069D30F03FAFDF44794EF81CCC2DE81EF</vt:lpwstr>
  </property>
</Properties>
</file>